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II kwartał 2023\"/>
    </mc:Choice>
  </mc:AlternateContent>
  <xr:revisionPtr revIDLastSave="0" documentId="13_ncr:1_{C49F8370-675E-4EFB-9536-942F1DFCB42C}" xr6:coauthVersionLast="47" xr6:coauthVersionMax="47" xr10:uidLastSave="{00000000-0000-0000-0000-000000000000}"/>
  <bookViews>
    <workbookView xWindow="-110" yWindow="-110" windowWidth="19420" windowHeight="10300" tabRatio="599" xr2:uid="{00000000-000D-0000-FFFF-FFFF00000000}"/>
  </bookViews>
  <sheets>
    <sheet name="Leasing I - III kw.2023" sheetId="11" r:id="rId1"/>
    <sheet name="pożyczki I - III kw.2023" sheetId="12" r:id="rId2"/>
    <sheet name="leasing+pożyczki I-III kw.2023" sheetId="9" r:id="rId3"/>
  </sheets>
  <calcPr calcId="191029"/>
</workbook>
</file>

<file path=xl/calcChain.xml><?xml version="1.0" encoding="utf-8"?>
<calcChain xmlns="http://schemas.openxmlformats.org/spreadsheetml/2006/main">
  <c r="W7" i="9" l="1"/>
  <c r="AH8" i="9"/>
  <c r="AI8" i="9"/>
  <c r="AJ8" i="9"/>
  <c r="AK8" i="9"/>
  <c r="AL8" i="9"/>
  <c r="D6" i="9"/>
  <c r="F6" i="9"/>
  <c r="F8" i="9"/>
  <c r="G6" i="9"/>
  <c r="H6" i="9"/>
  <c r="I6" i="9"/>
  <c r="J6" i="9"/>
  <c r="K6" i="9"/>
  <c r="L6" i="9"/>
  <c r="M6" i="9"/>
  <c r="N6" i="9"/>
  <c r="N8" i="9"/>
  <c r="O6" i="9"/>
  <c r="P6" i="9"/>
  <c r="Q6" i="9"/>
  <c r="R6" i="9"/>
  <c r="S6" i="9"/>
  <c r="T6" i="9"/>
  <c r="U6" i="9"/>
  <c r="U8" i="9" s="1"/>
  <c r="V6" i="9"/>
  <c r="W6" i="9"/>
  <c r="X6" i="9"/>
  <c r="Y6" i="9"/>
  <c r="Z6" i="9"/>
  <c r="AA6" i="9"/>
  <c r="AB6" i="9"/>
  <c r="AB8" i="9"/>
  <c r="AC6" i="9"/>
  <c r="AC8" i="9"/>
  <c r="AD6" i="9"/>
  <c r="AE6" i="9"/>
  <c r="AF6" i="9"/>
  <c r="AG6" i="9"/>
  <c r="AM6" i="9"/>
  <c r="D7" i="9"/>
  <c r="D8" i="9"/>
  <c r="F7" i="9"/>
  <c r="G7" i="9"/>
  <c r="H7" i="9"/>
  <c r="H8" i="9"/>
  <c r="I7" i="9"/>
  <c r="I8" i="9"/>
  <c r="J7" i="9"/>
  <c r="J8" i="9"/>
  <c r="K7" i="9"/>
  <c r="K8" i="9"/>
  <c r="L7" i="9"/>
  <c r="M7" i="9"/>
  <c r="N7" i="9"/>
  <c r="O7" i="9"/>
  <c r="P7" i="9"/>
  <c r="P8" i="9"/>
  <c r="Q7" i="9"/>
  <c r="V7" i="9"/>
  <c r="R7" i="9"/>
  <c r="R8" i="9"/>
  <c r="S7" i="9"/>
  <c r="T7" i="9"/>
  <c r="U7" i="9"/>
  <c r="X7" i="9"/>
  <c r="Y7" i="9"/>
  <c r="Y8" i="9"/>
  <c r="Z7" i="9"/>
  <c r="Z8" i="9"/>
  <c r="AA7" i="9"/>
  <c r="AB7" i="9"/>
  <c r="AC7" i="9"/>
  <c r="AD7" i="9"/>
  <c r="AD8" i="9"/>
  <c r="AE7" i="9"/>
  <c r="AE8" i="9"/>
  <c r="AF7" i="9"/>
  <c r="AF8" i="9"/>
  <c r="AG7" i="9"/>
  <c r="AG8" i="9"/>
  <c r="AM7" i="9"/>
  <c r="AM8" i="9"/>
  <c r="C7" i="9"/>
  <c r="C6" i="9"/>
  <c r="C8" i="9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Y8" i="12"/>
  <c r="Z8" i="12"/>
  <c r="AA8" i="12"/>
  <c r="AB8" i="12"/>
  <c r="AC8" i="12"/>
  <c r="AD8" i="12"/>
  <c r="AE8" i="12"/>
  <c r="AF8" i="12"/>
  <c r="AG8" i="12"/>
  <c r="AM8" i="12"/>
  <c r="C8" i="12"/>
  <c r="D8" i="12"/>
  <c r="E7" i="12"/>
  <c r="AB7" i="11"/>
  <c r="AC7" i="11"/>
  <c r="AD7" i="11"/>
  <c r="X7" i="11"/>
  <c r="Y7" i="11"/>
  <c r="Z7" i="11"/>
  <c r="V7" i="11"/>
  <c r="M7" i="11"/>
  <c r="N7" i="11"/>
  <c r="O7" i="11"/>
  <c r="P7" i="11"/>
  <c r="Q7" i="11"/>
  <c r="R7" i="11"/>
  <c r="S7" i="11"/>
  <c r="T7" i="11"/>
  <c r="U7" i="11"/>
  <c r="D7" i="11"/>
  <c r="F7" i="11"/>
  <c r="G7" i="11"/>
  <c r="H7" i="11"/>
  <c r="I7" i="11"/>
  <c r="J7" i="11"/>
  <c r="K7" i="11"/>
  <c r="L7" i="11"/>
  <c r="W7" i="11"/>
  <c r="AA7" i="11"/>
  <c r="AE7" i="11"/>
  <c r="AF7" i="11"/>
  <c r="AG7" i="11"/>
  <c r="AM7" i="11"/>
  <c r="C7" i="11"/>
  <c r="E6" i="11"/>
  <c r="E7" i="9"/>
  <c r="E5" i="11"/>
  <c r="E6" i="9"/>
  <c r="E8" i="9"/>
  <c r="E6" i="12"/>
  <c r="X8" i="9"/>
  <c r="AA8" i="9"/>
  <c r="O8" i="9"/>
  <c r="G8" i="9"/>
  <c r="W8" i="9"/>
  <c r="S8" i="9"/>
  <c r="L8" i="9"/>
  <c r="M8" i="9"/>
  <c r="E8" i="12"/>
  <c r="T8" i="9"/>
  <c r="Q8" i="9"/>
  <c r="E7" i="11"/>
  <c r="V8" i="9" l="1"/>
</calcChain>
</file>

<file path=xl/sharedStrings.xml><?xml version="1.0" encoding="utf-8"?>
<sst xmlns="http://schemas.openxmlformats.org/spreadsheetml/2006/main" count="156" uniqueCount="53">
  <si>
    <t xml:space="preserve"> </t>
  </si>
  <si>
    <t>POJAZDY</t>
  </si>
  <si>
    <t>Osobowe</t>
  </si>
  <si>
    <t>Cięzarowe:</t>
  </si>
  <si>
    <t>o masie do                 3,5t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</si>
  <si>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</si>
  <si>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</si>
  <si>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</si>
  <si>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</si>
  <si>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</si>
  <si>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</si>
  <si>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</si>
  <si>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</si>
  <si>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</si>
  <si>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</si>
  <si>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</si>
  <si>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</si>
  <si>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</si>
  <si>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</si>
  <si>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</si>
  <si>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</si>
  <si>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</si>
  <si>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</si>
  <si>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</si>
  <si>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</si>
  <si>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</si>
  <si>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</si>
  <si>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</si>
  <si>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</si>
  <si>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</si>
  <si>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</si>
  <si>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</si>
  <si>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</si>
  <si>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</si>
  <si>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</si>
  <si>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</si>
  <si>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 xml:space="preserve">NIERUCHOMOŚCI </t>
  </si>
  <si>
    <t>OGÓŁEM RUCHOMOŚCI I NIERUCHOMOŚCI</t>
  </si>
  <si>
    <t>b.d.</t>
  </si>
  <si>
    <t>b..d</t>
  </si>
  <si>
    <t>Zmiana</t>
  </si>
  <si>
    <t>Związek Polskiego Leasingu</t>
  </si>
  <si>
    <t>*Zaprezentowany wynik wartości finansowania udzielonego przez firmy leasingowe uwzględnia korekty historycznych wartości dokonane w trakcie okresu objętego badaniem, wynikające z informacji napływających po zakończeniu publikacji poszczególnych danych cząstkowych (miesięcznych/kwartalnych).</t>
  </si>
  <si>
    <t>Doszacowanie do 100% rynku po I - III kwartale 2023 - leasing</t>
  </si>
  <si>
    <t xml:space="preserve">Doszacowanie do 100% rynku po Ii III  kwartale 2022 - leasing </t>
  </si>
  <si>
    <t>Wartość środków - leasing   I - III  kwartał 2023r. ( netto w mln PLN) - doszacowanie do 100% rynku.</t>
  </si>
  <si>
    <t>Wartość środków - pożyczki   I - III kwartał 2023r. ( netto w mln PLN) - doszacowanie do 100% rynku.</t>
  </si>
  <si>
    <t xml:space="preserve">Doszacowanie do 100% rynku po I -III  kwartale 2023 - pożyczki </t>
  </si>
  <si>
    <t>Doszacowanie do 100% rynku po I-III kwartale 2022 - pożyczki</t>
  </si>
  <si>
    <t>Warszawa, 07.11.2023r.</t>
  </si>
  <si>
    <t>Wartość środków - leasing + pożyczki - I - III kwartał 2023r. ( netto w mln PLN) - doszacowanie do 100% rynku.</t>
  </si>
  <si>
    <t xml:space="preserve">Doszacowanie do 100% rynku po I- III kwartale 2023 - leasing + pożyczka </t>
  </si>
  <si>
    <t xml:space="preserve">Doszacowanie do 100% rynku po I - III  kwartale 2022 - leasing + pożyczka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</si>
</sst>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  <charset val="238"/>
    </font>
    <font>
      <sz val="11"/>
      <color theme="1"/>
      <name val="Arial"/>
      <family val="2"/>
    </font>
    <font>
      <sz val="11"/>
      <color theme="1"/>
      <name val="Arial"/>
      <family val="2"/>
      <charset val="238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 applyBorder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0" xfId="0" applyFont="1" applyFill="1" applyAlignment="1">
      <alignment horizontal="left" vertical="top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2" borderId="1" xfId="5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6" fillId="0" borderId="0" xfId="0" applyFont="1" applyAlignment="1">
      <alignment horizontal="left" vertical="top"/>
    </xf>
    <xf numFmtId="10" fontId="3" fillId="3" borderId="0" xfId="0" applyNumberFormat="1" applyFont="1" applyFill="1" applyAlignment="1">
      <alignment horizontal="left" vertical="top"/>
    </xf>
    <xf numFmtId="10" fontId="3" fillId="3" borderId="0" xfId="0" applyNumberFormat="1" applyFont="1" applyFill="1" applyAlignment="1">
      <alignment vertical="top"/>
    </xf>
    <xf numFmtId="0" fontId="6" fillId="2" borderId="0" xfId="0" applyFont="1" applyFill="1" applyAlignment="1">
      <alignment horizontal="center" vertical="center"/>
    </xf>
    <xf numFmtId="165" fontId="4" fillId="0" borderId="0" xfId="4" applyNumberFormat="1" applyFont="1" applyBorder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vertical="top"/>
    </xf>
    <xf numFmtId="165" fontId="6" fillId="2" borderId="0" xfId="0" applyNumberFormat="1" applyFont="1" applyFill="1" applyAlignment="1">
      <alignment horizontal="left" vertical="top"/>
    </xf>
    <xf numFmtId="165" fontId="3" fillId="2" borderId="0" xfId="0" applyNumberFormat="1" applyFont="1" applyFill="1" applyAlignment="1">
      <alignment horizontal="left" vertical="top"/>
    </xf>
    <xf numFmtId="165" fontId="3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top"/>
    </xf>
    <xf numFmtId="0" fontId="3" fillId="2" borderId="0" xfId="0" applyFont="1" applyFill="1" applyAlignment="1">
      <alignment horizontal="right" vertical="top"/>
    </xf>
    <xf numFmtId="165" fontId="5" fillId="0" borderId="1" xfId="4" applyNumberFormat="1" applyFont="1" applyBorder="1" applyAlignment="1">
      <alignment horizontal="right" vertical="center"/>
    </xf>
    <xf numFmtId="165" fontId="5" fillId="2" borderId="1" xfId="4" applyNumberFormat="1" applyFont="1" applyFill="1" applyBorder="1" applyAlignment="1">
      <alignment horizontal="right" vertical="center"/>
    </xf>
    <xf numFmtId="10" fontId="5" fillId="3" borderId="1" xfId="0" applyNumberFormat="1" applyFont="1" applyFill="1" applyBorder="1" applyAlignment="1">
      <alignment horizontal="right" vertical="top"/>
    </xf>
    <xf numFmtId="4" fontId="5" fillId="2" borderId="1" xfId="3" applyNumberFormat="1" applyFont="1" applyFill="1" applyBorder="1" applyAlignment="1">
      <alignment horizontal="right" vertical="top"/>
    </xf>
    <xf numFmtId="4" fontId="5" fillId="2" borderId="1" xfId="6" applyNumberFormat="1" applyFont="1" applyFill="1" applyBorder="1" applyAlignment="1" applyProtection="1">
      <alignment horizontal="right" vertical="top"/>
    </xf>
    <xf numFmtId="165" fontId="7" fillId="2" borderId="1" xfId="0" applyNumberFormat="1" applyFont="1" applyFill="1" applyBorder="1" applyAlignment="1">
      <alignment horizontal="right" vertical="top"/>
    </xf>
    <xf numFmtId="165" fontId="5" fillId="2" borderId="1" xfId="0" applyNumberFormat="1" applyFont="1" applyFill="1" applyBorder="1" applyAlignment="1">
      <alignment horizontal="right" vertical="center"/>
    </xf>
    <xf numFmtId="4" fontId="5" fillId="2" borderId="1" xfId="3" applyNumberFormat="1" applyFont="1" applyFill="1" applyBorder="1" applyAlignment="1">
      <alignment horizontal="right" vertical="center"/>
    </xf>
    <xf numFmtId="4" fontId="5" fillId="2" borderId="1" xfId="6" applyNumberFormat="1" applyFont="1" applyFill="1" applyBorder="1" applyAlignment="1" applyProtection="1">
      <alignment horizontal="right" vertical="center"/>
    </xf>
    <xf numFmtId="165" fontId="3" fillId="2" borderId="1" xfId="0" applyNumberFormat="1" applyFont="1" applyFill="1" applyBorder="1" applyAlignment="1">
      <alignment vertical="top"/>
    </xf>
    <xf numFmtId="10" fontId="3" fillId="3" borderId="1" xfId="0" applyNumberFormat="1" applyFont="1" applyFill="1" applyBorder="1" applyAlignment="1">
      <alignment vertical="top"/>
    </xf>
    <xf numFmtId="165" fontId="5" fillId="2" borderId="1" xfId="0" applyNumberFormat="1" applyFont="1" applyFill="1" applyBorder="1" applyAlignment="1">
      <alignment vertical="top"/>
    </xf>
    <xf numFmtId="165" fontId="5" fillId="0" borderId="3" xfId="4" applyNumberFormat="1" applyFont="1" applyBorder="1" applyAlignment="1">
      <alignment vertical="center"/>
    </xf>
    <xf numFmtId="165" fontId="5" fillId="2" borderId="1" xfId="0" applyNumberFormat="1" applyFont="1" applyFill="1" applyBorder="1"/>
    <xf numFmtId="10" fontId="5" fillId="3" borderId="1" xfId="0" applyNumberFormat="1" applyFont="1" applyFill="1" applyBorder="1" applyAlignment="1">
      <alignment vertical="top"/>
    </xf>
    <xf numFmtId="165" fontId="3" fillId="0" borderId="1" xfId="4" applyNumberFormat="1" applyFont="1" applyBorder="1" applyAlignment="1">
      <alignment vertical="center"/>
    </xf>
    <xf numFmtId="4" fontId="3" fillId="4" borderId="1" xfId="3" applyNumberFormat="1" applyFont="1" applyFill="1" applyBorder="1" applyAlignment="1">
      <alignment vertical="top"/>
    </xf>
    <xf numFmtId="4" fontId="3" fillId="4" borderId="1" xfId="6" applyNumberFormat="1" applyFont="1" applyFill="1" applyBorder="1" applyAlignment="1" applyProtection="1">
      <alignment vertical="top"/>
    </xf>
    <xf numFmtId="165" fontId="6" fillId="2" borderId="1" xfId="0" applyNumberFormat="1" applyFont="1" applyFill="1" applyBorder="1" applyAlignment="1">
      <alignment vertical="center"/>
    </xf>
    <xf numFmtId="4" fontId="3" fillId="4" borderId="1" xfId="3" applyNumberFormat="1" applyFont="1" applyFill="1" applyBorder="1" applyAlignment="1">
      <alignment vertical="center"/>
    </xf>
    <xf numFmtId="165" fontId="3" fillId="2" borderId="1" xfId="4" applyNumberFormat="1" applyFont="1" applyFill="1" applyBorder="1" applyAlignment="1">
      <alignment vertical="center"/>
    </xf>
    <xf numFmtId="4" fontId="3" fillId="4" borderId="1" xfId="6" applyNumberFormat="1" applyFont="1" applyFill="1" applyBorder="1" applyAlignment="1" applyProtection="1">
      <alignment vertical="center"/>
    </xf>
    <xf numFmtId="165" fontId="8" fillId="2" borderId="0" xfId="0" applyNumberFormat="1" applyFont="1" applyFill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3" fillId="2" borderId="1" xfId="3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10" fontId="3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6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165" fontId="3" fillId="2" borderId="1" xfId="0" applyNumberFormat="1" applyFont="1" applyFill="1" applyBorder="1" applyAlignment="1">
      <alignment horizontal="center" vertical="center"/>
    </xf>
    <xf numFmtId="3" fontId="3" fillId="4" borderId="1" xfId="3" applyNumberFormat="1" applyFont="1" applyFill="1" applyBorder="1" applyAlignment="1">
      <alignment horizontal="left" vertical="top" wrapText="1"/>
    </xf>
    <xf numFmtId="10" fontId="3" fillId="3" borderId="1" xfId="0" applyNumberFormat="1" applyFont="1" applyFill="1" applyBorder="1" applyAlignment="1">
      <alignment horizontal="left" vertical="top"/>
    </xf>
    <xf numFmtId="10" fontId="3" fillId="2" borderId="1" xfId="0" applyNumberFormat="1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8">
    <cellStyle name="Dziesiętny 2" xfId="1" xr:uid="{00000000-0005-0000-0000-000000000000}"/>
    <cellStyle name="Normalny" xfId="0" builtinId="0"/>
    <cellStyle name="Normalny 2" xfId="2" xr:uid="{00000000-0005-0000-0000-000002000000}"/>
    <cellStyle name="Normalny_Arkusz1_1" xfId="3" xr:uid="{00000000-0005-0000-0000-000003000000}"/>
    <cellStyle name="Normalny_Leasing market at the end of 2005" xfId="4" xr:uid="{00000000-0005-0000-0000-000004000000}"/>
    <cellStyle name="Normalny_wyniki.1q.2007.zbiorcze_ZPL" xfId="5" xr:uid="{00000000-0005-0000-0000-000005000000}"/>
    <cellStyle name="Procentowy 2" xfId="6" xr:uid="{00000000-0005-0000-0000-000006000000}"/>
    <cellStyle name="Procentowy 3" xfId="7" xr:uid="{00000000-0005-0000-0000-000007000000}"/>
  </cellStyles>
  <dxfs count="9"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  <dxf>
      <font>
        <b val="0"/>
        <i val="0"/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9"/>
  <sheetViews>
    <sheetView tabSelected="1" workbookViewId="0">
      <selection activeCell="L11" sqref="L11:L12"/>
    </sheetView>
  </sheetViews>
  <sheetFormatPr defaultColWidth="12.81640625" defaultRowHeight="14" x14ac:dyDescent="0.35"/>
  <cols>
    <col min="1" max="1" width="12.81640625" style="11" customWidth="1"/>
    <col min="2" max="2" width="42.26953125" style="11" customWidth="1"/>
    <col min="3" max="17" width="12.81640625" style="11"/>
    <col min="18" max="18" width="14.26953125" style="11" customWidth="1"/>
    <col min="19" max="26" width="12.81640625" style="11"/>
    <col min="27" max="27" width="15.81640625" style="11" customWidth="1"/>
    <col min="28" max="31" width="12.81640625" style="11"/>
    <col min="32" max="32" width="14.81640625" style="11" customWidth="1"/>
    <col min="33" max="33" width="18.26953125" style="11" customWidth="1"/>
    <col min="34" max="34" width="14" style="11" customWidth="1"/>
    <col min="35" max="38" width="12.81640625" style="11"/>
    <col min="39" max="39" width="18.453125" style="11" customWidth="1"/>
    <col min="40" max="16384" width="12.81640625" style="11"/>
  </cols>
  <sheetData>
    <row r="1" spans="1:40" s="1" customFormat="1" x14ac:dyDescent="0.35">
      <c r="A1" s="1" t="s">
        <v>41</v>
      </c>
    </row>
    <row r="2" spans="1:40" s="1" customFormat="1" x14ac:dyDescent="0.35"/>
    <row r="3" spans="1:40" s="49" customFormat="1" x14ac:dyDescent="0.35">
      <c r="A3" s="48" t="s">
        <v>45</v>
      </c>
    </row>
    <row r="4" spans="1:40" s="9" customFormat="1" ht="40.5" customHeight="1" x14ac:dyDescent="0.35">
      <c r="A4" s="42" t="s">
        <v>0</v>
      </c>
      <c r="B4" s="43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  <c r="Z4" s="2" t="s">
        <v>24</v>
      </c>
      <c r="AA4" s="2" t="s">
        <v>25</v>
      </c>
      <c r="AB4" s="2" t="s">
        <v>26</v>
      </c>
      <c r="AC4" s="2" t="s">
        <v>27</v>
      </c>
      <c r="AD4" s="2" t="s">
        <v>28</v>
      </c>
      <c r="AE4" s="2" t="s">
        <v>29</v>
      </c>
      <c r="AF4" s="2" t="s">
        <v>30</v>
      </c>
      <c r="AG4" s="2" t="s">
        <v>36</v>
      </c>
      <c r="AH4" s="2" t="s">
        <v>31</v>
      </c>
      <c r="AI4" s="2" t="s">
        <v>32</v>
      </c>
      <c r="AJ4" s="2" t="s">
        <v>33</v>
      </c>
      <c r="AK4" s="2" t="s">
        <v>34</v>
      </c>
      <c r="AL4" s="2" t="s">
        <v>35</v>
      </c>
      <c r="AM4" s="2" t="s">
        <v>37</v>
      </c>
    </row>
    <row r="5" spans="1:40" x14ac:dyDescent="0.35">
      <c r="A5" s="44" t="s">
        <v>43</v>
      </c>
      <c r="B5" s="45"/>
      <c r="C5" s="18">
        <v>48389.693380414603</v>
      </c>
      <c r="D5" s="18">
        <v>27600.220280320675</v>
      </c>
      <c r="E5" s="21">
        <f>SUM(F5:G5)</f>
        <v>7802.4393985199713</v>
      </c>
      <c r="F5" s="18">
        <v>4732.6732925885472</v>
      </c>
      <c r="G5" s="18">
        <v>3069.7661059314246</v>
      </c>
      <c r="H5" s="18">
        <v>8145.0307707050961</v>
      </c>
      <c r="I5" s="18">
        <v>3387.9795943658983</v>
      </c>
      <c r="J5" s="18">
        <v>865.77257177855893</v>
      </c>
      <c r="K5" s="18">
        <v>588.25076472440753</v>
      </c>
      <c r="L5" s="18">
        <v>12249.321835158122</v>
      </c>
      <c r="M5" s="18">
        <v>2756.8165425615516</v>
      </c>
      <c r="N5" s="18">
        <v>1076.4392980572052</v>
      </c>
      <c r="O5" s="18">
        <v>364.41626009514005</v>
      </c>
      <c r="P5" s="18">
        <v>586.75470608136368</v>
      </c>
      <c r="Q5" s="18">
        <v>1353.8082484702918</v>
      </c>
      <c r="R5" s="18">
        <v>543.85325616682064</v>
      </c>
      <c r="S5" s="18">
        <v>295.49470329889493</v>
      </c>
      <c r="T5" s="18">
        <v>142.41493277911093</v>
      </c>
      <c r="U5" s="18">
        <v>1005.515609031589</v>
      </c>
      <c r="V5" s="18">
        <v>4123.8082786161585</v>
      </c>
      <c r="W5" s="18">
        <v>553.02123110640548</v>
      </c>
      <c r="X5" s="18">
        <v>407.35949461664319</v>
      </c>
      <c r="Y5" s="18">
        <v>34.971896826209814</v>
      </c>
      <c r="Z5" s="18">
        <v>110.68983966355248</v>
      </c>
      <c r="AA5" s="18">
        <v>1082.9858712064708</v>
      </c>
      <c r="AB5" s="18">
        <v>103.66496126280713</v>
      </c>
      <c r="AC5" s="18">
        <v>241.51041308560085</v>
      </c>
      <c r="AD5" s="18">
        <v>737.81049685806249</v>
      </c>
      <c r="AE5" s="18">
        <v>303.00844569730583</v>
      </c>
      <c r="AF5" s="18">
        <v>62578.030763582909</v>
      </c>
      <c r="AG5" s="18">
        <v>528.72970670287339</v>
      </c>
      <c r="AH5" s="21" t="s">
        <v>38</v>
      </c>
      <c r="AI5" s="21" t="s">
        <v>39</v>
      </c>
      <c r="AJ5" s="21" t="s">
        <v>38</v>
      </c>
      <c r="AK5" s="22" t="s">
        <v>38</v>
      </c>
      <c r="AL5" s="21" t="s">
        <v>38</v>
      </c>
      <c r="AM5" s="23">
        <v>63106.760470285779</v>
      </c>
      <c r="AN5" s="10"/>
    </row>
    <row r="6" spans="1:40" x14ac:dyDescent="0.35">
      <c r="A6" s="44" t="s">
        <v>44</v>
      </c>
      <c r="B6" s="45"/>
      <c r="C6" s="24">
        <v>40069.422986495818</v>
      </c>
      <c r="D6" s="24">
        <v>21361.930892874014</v>
      </c>
      <c r="E6" s="25">
        <f>SUM(F6:G6)</f>
        <v>7161.13913923368</v>
      </c>
      <c r="F6" s="24">
        <v>4079.1217981222858</v>
      </c>
      <c r="G6" s="24">
        <v>3082.0173411113942</v>
      </c>
      <c r="H6" s="24">
        <v>6942.732679807511</v>
      </c>
      <c r="I6" s="24">
        <v>3359.3225365231974</v>
      </c>
      <c r="J6" s="24">
        <v>655.76642325487353</v>
      </c>
      <c r="K6" s="24">
        <v>588.5313148025441</v>
      </c>
      <c r="L6" s="24">
        <v>12922.228804811553</v>
      </c>
      <c r="M6" s="19">
        <v>2497.9489974276266</v>
      </c>
      <c r="N6" s="19">
        <v>943.53509089220802</v>
      </c>
      <c r="O6" s="19">
        <v>373.09043123452619</v>
      </c>
      <c r="P6" s="19">
        <v>675.16449514990086</v>
      </c>
      <c r="Q6" s="19">
        <v>1414.2770814223556</v>
      </c>
      <c r="R6" s="19">
        <v>531.54165466452719</v>
      </c>
      <c r="S6" s="19">
        <v>348.33522806428715</v>
      </c>
      <c r="T6" s="19">
        <v>112.13555832923038</v>
      </c>
      <c r="U6" s="19">
        <v>1057.2245455661134</v>
      </c>
      <c r="V6" s="19">
        <v>4968.9757220607862</v>
      </c>
      <c r="W6" s="19">
        <v>624.00982572456621</v>
      </c>
      <c r="X6" s="19">
        <v>518.92720875902387</v>
      </c>
      <c r="Y6" s="19">
        <v>50.330257474656335</v>
      </c>
      <c r="Z6" s="19">
        <v>54.752359490886029</v>
      </c>
      <c r="AA6" s="19">
        <v>798.92875736057692</v>
      </c>
      <c r="AB6" s="19">
        <v>342.95978688516232</v>
      </c>
      <c r="AC6" s="19">
        <v>249.64449378607475</v>
      </c>
      <c r="AD6" s="19">
        <v>206.32447668933989</v>
      </c>
      <c r="AE6" s="19">
        <v>433.8914695149914</v>
      </c>
      <c r="AF6" s="24">
        <v>54848.481843907502</v>
      </c>
      <c r="AG6" s="24">
        <v>253.32726254790001</v>
      </c>
      <c r="AH6" s="25" t="s">
        <v>38</v>
      </c>
      <c r="AI6" s="25" t="s">
        <v>39</v>
      </c>
      <c r="AJ6" s="25" t="s">
        <v>38</v>
      </c>
      <c r="AK6" s="26" t="s">
        <v>38</v>
      </c>
      <c r="AL6" s="25" t="s">
        <v>38</v>
      </c>
      <c r="AM6" s="24">
        <v>55101.809106455403</v>
      </c>
    </row>
    <row r="7" spans="1:40" s="12" customFormat="1" x14ac:dyDescent="0.35">
      <c r="A7" s="46" t="s">
        <v>40</v>
      </c>
      <c r="B7" s="47"/>
      <c r="C7" s="20">
        <f t="shared" ref="C7:U7" si="0">(C5-C6)/C6</f>
        <v>0.20764637406240863</v>
      </c>
      <c r="D7" s="20">
        <f t="shared" si="0"/>
        <v>0.2920283479396355</v>
      </c>
      <c r="E7" s="20">
        <f t="shared" si="0"/>
        <v>8.9552827674134181E-2</v>
      </c>
      <c r="F7" s="20">
        <f t="shared" si="0"/>
        <v>0.16021867617856037</v>
      </c>
      <c r="G7" s="20">
        <f t="shared" si="0"/>
        <v>-3.9750701647745289E-3</v>
      </c>
      <c r="H7" s="20">
        <f t="shared" si="0"/>
        <v>0.17317361136406581</v>
      </c>
      <c r="I7" s="20">
        <f t="shared" si="0"/>
        <v>8.5306062550219077E-3</v>
      </c>
      <c r="J7" s="20">
        <f t="shared" si="0"/>
        <v>0.32024535120497216</v>
      </c>
      <c r="K7" s="20">
        <f t="shared" si="0"/>
        <v>-4.7669524302321474E-4</v>
      </c>
      <c r="L7" s="20">
        <f t="shared" si="0"/>
        <v>-5.2073599672130606E-2</v>
      </c>
      <c r="M7" s="20">
        <f t="shared" si="0"/>
        <v>0.10363203788408221</v>
      </c>
      <c r="N7" s="20">
        <f t="shared" si="0"/>
        <v>0.14085772585238221</v>
      </c>
      <c r="O7" s="20">
        <f t="shared" si="0"/>
        <v>-2.3249513826135965E-2</v>
      </c>
      <c r="P7" s="20">
        <f t="shared" si="0"/>
        <v>-0.13094555431103991</v>
      </c>
      <c r="Q7" s="20">
        <f t="shared" si="0"/>
        <v>-4.2756001455704573E-2</v>
      </c>
      <c r="R7" s="20">
        <f t="shared" si="0"/>
        <v>2.3162063394756332E-2</v>
      </c>
      <c r="S7" s="20">
        <f t="shared" si="0"/>
        <v>-0.15169446127808875</v>
      </c>
      <c r="T7" s="20">
        <f t="shared" si="0"/>
        <v>0.27002473524927928</v>
      </c>
      <c r="U7" s="20">
        <f t="shared" si="0"/>
        <v>-4.8910079463616515E-2</v>
      </c>
      <c r="V7" s="20">
        <f t="shared" ref="V7:AG7" si="1">(V5-V6)/V6</f>
        <v>-0.17008886553668065</v>
      </c>
      <c r="W7" s="20">
        <f t="shared" si="1"/>
        <v>-0.11376198209015803</v>
      </c>
      <c r="X7" s="20">
        <f t="shared" si="1"/>
        <v>-0.21499684784150486</v>
      </c>
      <c r="Y7" s="20">
        <f t="shared" si="1"/>
        <v>-0.30515164076361384</v>
      </c>
      <c r="Z7" s="20">
        <f t="shared" si="1"/>
        <v>1.021645107038313</v>
      </c>
      <c r="AA7" s="20">
        <f t="shared" si="1"/>
        <v>0.35554748934602654</v>
      </c>
      <c r="AB7" s="20">
        <f t="shared" si="1"/>
        <v>-0.69773435479326729</v>
      </c>
      <c r="AC7" s="20">
        <f t="shared" si="1"/>
        <v>-3.2582656148803964E-2</v>
      </c>
      <c r="AD7" s="20">
        <f t="shared" si="1"/>
        <v>2.5759717348949067</v>
      </c>
      <c r="AE7" s="20">
        <f t="shared" si="1"/>
        <v>-0.30164922109205794</v>
      </c>
      <c r="AF7" s="20">
        <f t="shared" si="1"/>
        <v>0.14092548526088319</v>
      </c>
      <c r="AG7" s="20">
        <f t="shared" si="1"/>
        <v>1.0871409629782713</v>
      </c>
      <c r="AH7" s="20"/>
      <c r="AI7" s="20"/>
      <c r="AJ7" s="20"/>
      <c r="AK7" s="20"/>
      <c r="AL7" s="20"/>
      <c r="AM7" s="20">
        <f>(AM5-AM6)/AM6</f>
        <v>0.14527565416890392</v>
      </c>
    </row>
    <row r="9" spans="1:40" x14ac:dyDescent="0.35">
      <c r="A9" s="6" t="s">
        <v>42</v>
      </c>
      <c r="B9" s="5"/>
      <c r="C9" s="5"/>
      <c r="Q9" s="13"/>
    </row>
    <row r="10" spans="1:40" x14ac:dyDescent="0.35">
      <c r="A10" s="11" t="s">
        <v>49</v>
      </c>
      <c r="L10" s="40"/>
    </row>
    <row r="11" spans="1:40" x14ac:dyDescent="0.35">
      <c r="L11" s="40"/>
    </row>
    <row r="12" spans="1:40" x14ac:dyDescent="0.35">
      <c r="L12" s="40"/>
    </row>
    <row r="16" spans="1:40" s="5" customFormat="1" x14ac:dyDescent="0.35"/>
    <row r="17" s="5" customFormat="1" x14ac:dyDescent="0.35"/>
    <row r="18" s="1" customFormat="1" x14ac:dyDescent="0.35"/>
    <row r="19" s="1" customFormat="1" x14ac:dyDescent="0.35"/>
  </sheetData>
  <mergeCells count="5">
    <mergeCell ref="A4:B4"/>
    <mergeCell ref="A5:B5"/>
    <mergeCell ref="A6:B6"/>
    <mergeCell ref="A7:B7"/>
    <mergeCell ref="A3:XFD3"/>
  </mergeCells>
  <conditionalFormatting sqref="A4">
    <cfRule type="cellIs" dxfId="8" priority="12" operator="equal">
      <formula>"Getin Leasing S.A."</formula>
    </cfRule>
  </conditionalFormatting>
  <conditionalFormatting sqref="B1:B2">
    <cfRule type="cellIs" dxfId="7" priority="11" operator="equal">
      <formula>"Getin Leasing S.A."</formula>
    </cfRule>
  </conditionalFormatting>
  <conditionalFormatting sqref="B9">
    <cfRule type="cellIs" dxfId="6" priority="2" operator="equal">
      <formula>"Getin Leasing S.A."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3"/>
  <sheetViews>
    <sheetView topLeftCell="K1" workbookViewId="0">
      <selection activeCell="O28" sqref="O28"/>
    </sheetView>
  </sheetViews>
  <sheetFormatPr defaultColWidth="20.81640625" defaultRowHeight="14" x14ac:dyDescent="0.35"/>
  <cols>
    <col min="1" max="1" width="18.81640625" style="1" customWidth="1"/>
    <col min="2" max="2" width="38.1796875" style="1" customWidth="1"/>
    <col min="3" max="15" width="20.81640625" style="1"/>
    <col min="16" max="16" width="22.26953125" style="1" customWidth="1"/>
    <col min="17" max="16384" width="20.81640625" style="1"/>
  </cols>
  <sheetData>
    <row r="1" spans="1:39" x14ac:dyDescent="0.35">
      <c r="A1" s="1" t="s">
        <v>41</v>
      </c>
    </row>
    <row r="3" spans="1:39" s="49" customFormat="1" x14ac:dyDescent="0.35">
      <c r="A3" s="49" t="s">
        <v>46</v>
      </c>
    </row>
    <row r="5" spans="1:39" s="4" customFormat="1" ht="42" x14ac:dyDescent="0.35">
      <c r="A5" s="50" t="s">
        <v>0</v>
      </c>
      <c r="B5" s="42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18</v>
      </c>
      <c r="U5" s="2" t="s">
        <v>19</v>
      </c>
      <c r="V5" s="3" t="s">
        <v>20</v>
      </c>
      <c r="W5" s="2" t="s">
        <v>21</v>
      </c>
      <c r="X5" s="2" t="s">
        <v>22</v>
      </c>
      <c r="Y5" s="2" t="s">
        <v>23</v>
      </c>
      <c r="Z5" s="2" t="s">
        <v>24</v>
      </c>
      <c r="AA5" s="2" t="s">
        <v>25</v>
      </c>
      <c r="AB5" s="2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36</v>
      </c>
      <c r="AH5" s="2" t="s">
        <v>31</v>
      </c>
      <c r="AI5" s="2" t="s">
        <v>32</v>
      </c>
      <c r="AJ5" s="2" t="s">
        <v>33</v>
      </c>
      <c r="AK5" s="2" t="s">
        <v>34</v>
      </c>
      <c r="AL5" s="2" t="s">
        <v>35</v>
      </c>
      <c r="AM5" s="2" t="s">
        <v>37</v>
      </c>
    </row>
    <row r="6" spans="1:39" x14ac:dyDescent="0.35">
      <c r="A6" s="51" t="s">
        <v>47</v>
      </c>
      <c r="B6" s="45"/>
      <c r="C6" s="33">
        <v>3439.1187565546579</v>
      </c>
      <c r="D6" s="33">
        <v>1731.3773896104437</v>
      </c>
      <c r="E6" s="34">
        <f>SUM(F6:G6)</f>
        <v>399.36623458419791</v>
      </c>
      <c r="F6" s="33">
        <v>261.55777217603708</v>
      </c>
      <c r="G6" s="33">
        <v>137.80846240816084</v>
      </c>
      <c r="H6" s="33">
        <v>876.05947143222738</v>
      </c>
      <c r="I6" s="33">
        <v>343.02823025901989</v>
      </c>
      <c r="J6" s="33">
        <v>60.207503158921156</v>
      </c>
      <c r="K6" s="33">
        <v>29.079927509847955</v>
      </c>
      <c r="L6" s="33">
        <v>5796.2065673334519</v>
      </c>
      <c r="M6" s="33">
        <v>272.7492827508417</v>
      </c>
      <c r="N6" s="33">
        <v>3569.8069496750804</v>
      </c>
      <c r="O6" s="33">
        <v>108.88183777626411</v>
      </c>
      <c r="P6" s="33">
        <v>137.23753776286188</v>
      </c>
      <c r="Q6" s="33">
        <v>240.55164527605936</v>
      </c>
      <c r="R6" s="33">
        <v>70.525416490124258</v>
      </c>
      <c r="S6" s="33">
        <v>595.47179925491309</v>
      </c>
      <c r="T6" s="33">
        <v>2.5976141923106395</v>
      </c>
      <c r="U6" s="33">
        <v>20.921971460304132</v>
      </c>
      <c r="V6" s="33">
        <v>777.46251269468962</v>
      </c>
      <c r="W6" s="33">
        <v>187.56074423546983</v>
      </c>
      <c r="X6" s="33">
        <v>139.05959858235659</v>
      </c>
      <c r="Y6" s="33">
        <v>47.630436970928159</v>
      </c>
      <c r="Z6" s="33">
        <v>0.87070868218506425</v>
      </c>
      <c r="AA6" s="33">
        <v>183.90827998902745</v>
      </c>
      <c r="AB6" s="33">
        <v>38.482314423210703</v>
      </c>
      <c r="AC6" s="33">
        <v>63.318585215652618</v>
      </c>
      <c r="AD6" s="33">
        <v>82.107380350164121</v>
      </c>
      <c r="AE6" s="33">
        <v>75.453359230959023</v>
      </c>
      <c r="AF6" s="27">
        <v>9682.2477073435675</v>
      </c>
      <c r="AG6" s="27">
        <v>21.165663492474433</v>
      </c>
      <c r="AH6" s="34" t="s">
        <v>38</v>
      </c>
      <c r="AI6" s="34" t="s">
        <v>38</v>
      </c>
      <c r="AJ6" s="34" t="s">
        <v>38</v>
      </c>
      <c r="AK6" s="35" t="s">
        <v>38</v>
      </c>
      <c r="AL6" s="34" t="s">
        <v>38</v>
      </c>
      <c r="AM6" s="27">
        <v>9703.4133708360423</v>
      </c>
    </row>
    <row r="7" spans="1:39" x14ac:dyDescent="0.35">
      <c r="A7" s="51" t="s">
        <v>48</v>
      </c>
      <c r="B7" s="45"/>
      <c r="C7" s="36">
        <v>2311.2968830047457</v>
      </c>
      <c r="D7" s="36">
        <v>1001.9156309162908</v>
      </c>
      <c r="E7" s="37">
        <f>SUM(F7:G7)</f>
        <v>300.2709798890952</v>
      </c>
      <c r="F7" s="36">
        <v>214.20440216913471</v>
      </c>
      <c r="G7" s="36">
        <v>86.066577719960492</v>
      </c>
      <c r="H7" s="36">
        <v>632.30054121825583</v>
      </c>
      <c r="I7" s="36">
        <v>338.27924017200195</v>
      </c>
      <c r="J7" s="36">
        <v>10.114090419995726</v>
      </c>
      <c r="K7" s="36">
        <v>28.416400389106471</v>
      </c>
      <c r="L7" s="38">
        <v>5702.823218951261</v>
      </c>
      <c r="M7" s="38">
        <v>187.91914204879848</v>
      </c>
      <c r="N7" s="38">
        <v>3665.1312931253683</v>
      </c>
      <c r="O7" s="38">
        <v>85.37257911604334</v>
      </c>
      <c r="P7" s="38">
        <v>117.35301950526522</v>
      </c>
      <c r="Q7" s="38">
        <v>234.30620089040005</v>
      </c>
      <c r="R7" s="38">
        <v>50.525406421958763</v>
      </c>
      <c r="S7" s="38">
        <v>635.79314109470101</v>
      </c>
      <c r="T7" s="38">
        <v>1.2883679788277933</v>
      </c>
      <c r="U7" s="38">
        <v>17.764393357422161</v>
      </c>
      <c r="V7" s="38">
        <v>524.69587259745936</v>
      </c>
      <c r="W7" s="33">
        <v>158.36628134638531</v>
      </c>
      <c r="X7" s="33">
        <v>104.46300757445196</v>
      </c>
      <c r="Y7" s="33">
        <v>31.854695266672024</v>
      </c>
      <c r="Z7" s="33">
        <v>22.048578505261318</v>
      </c>
      <c r="AA7" s="38">
        <v>60.220793063918862</v>
      </c>
      <c r="AB7" s="38">
        <v>2.3489542345650567</v>
      </c>
      <c r="AC7" s="38">
        <v>14.120487001082022</v>
      </c>
      <c r="AD7" s="38">
        <v>43.75135182827178</v>
      </c>
      <c r="AE7" s="36">
        <v>63.167608305146615</v>
      </c>
      <c r="AF7" s="27">
        <v>8295.8747846714577</v>
      </c>
      <c r="AG7" s="27">
        <v>17.425201737911792</v>
      </c>
      <c r="AH7" s="37" t="s">
        <v>38</v>
      </c>
      <c r="AI7" s="37" t="s">
        <v>38</v>
      </c>
      <c r="AJ7" s="37" t="s">
        <v>38</v>
      </c>
      <c r="AK7" s="39" t="s">
        <v>38</v>
      </c>
      <c r="AL7" s="37" t="s">
        <v>38</v>
      </c>
      <c r="AM7" s="27">
        <v>8313.299986409369</v>
      </c>
    </row>
    <row r="8" spans="1:39" x14ac:dyDescent="0.35">
      <c r="A8" s="52" t="s">
        <v>40</v>
      </c>
      <c r="B8" s="45"/>
      <c r="C8" s="28">
        <f t="shared" ref="C8:AM8" si="0">(C6-C7)/C7</f>
        <v>0.48796062584730121</v>
      </c>
      <c r="D8" s="28">
        <f t="shared" si="0"/>
        <v>0.72806705094223545</v>
      </c>
      <c r="E8" s="28">
        <f t="shared" si="0"/>
        <v>0.3300194202306978</v>
      </c>
      <c r="F8" s="28">
        <f t="shared" si="0"/>
        <v>0.22106627841155377</v>
      </c>
      <c r="G8" s="28">
        <f t="shared" si="0"/>
        <v>0.60118440931340067</v>
      </c>
      <c r="H8" s="28">
        <f t="shared" si="0"/>
        <v>0.38551118388151356</v>
      </c>
      <c r="I8" s="28">
        <f t="shared" si="0"/>
        <v>1.4038668422582674E-2</v>
      </c>
      <c r="J8" s="28">
        <f t="shared" si="0"/>
        <v>4.952834180707927</v>
      </c>
      <c r="K8" s="28">
        <f t="shared" si="0"/>
        <v>2.3350146804513989E-2</v>
      </c>
      <c r="L8" s="28">
        <f t="shared" si="0"/>
        <v>1.6374933045770253E-2</v>
      </c>
      <c r="M8" s="28">
        <f t="shared" si="0"/>
        <v>0.45141830564559887</v>
      </c>
      <c r="N8" s="28">
        <f t="shared" si="0"/>
        <v>-2.6008438941624357E-2</v>
      </c>
      <c r="O8" s="28">
        <f t="shared" si="0"/>
        <v>0.27537247795062658</v>
      </c>
      <c r="P8" s="28">
        <f t="shared" si="0"/>
        <v>0.16944189711884239</v>
      </c>
      <c r="Q8" s="28">
        <f t="shared" si="0"/>
        <v>2.6655053779736305E-2</v>
      </c>
      <c r="R8" s="28">
        <f t="shared" si="0"/>
        <v>0.39584065689916592</v>
      </c>
      <c r="S8" s="28">
        <f t="shared" si="0"/>
        <v>-6.3418963234430484E-2</v>
      </c>
      <c r="T8" s="28">
        <f t="shared" si="0"/>
        <v>1.0162051797298228</v>
      </c>
      <c r="U8" s="28">
        <f t="shared" si="0"/>
        <v>0.17774758976290622</v>
      </c>
      <c r="V8" s="28">
        <f t="shared" si="0"/>
        <v>0.48173933377049821</v>
      </c>
      <c r="W8" s="28">
        <f t="shared" si="0"/>
        <v>0.18434771998737015</v>
      </c>
      <c r="X8" s="28">
        <f t="shared" si="0"/>
        <v>0.33118509423775916</v>
      </c>
      <c r="Y8" s="28">
        <f t="shared" si="0"/>
        <v>0.49524070383311763</v>
      </c>
      <c r="Z8" s="28">
        <f t="shared" si="0"/>
        <v>-0.96050953207812051</v>
      </c>
      <c r="AA8" s="28">
        <f t="shared" si="0"/>
        <v>2.0539000008489698</v>
      </c>
      <c r="AB8" s="28">
        <f t="shared" si="0"/>
        <v>15.382743374451596</v>
      </c>
      <c r="AC8" s="28">
        <f t="shared" si="0"/>
        <v>3.4841644067092479</v>
      </c>
      <c r="AD8" s="28">
        <f t="shared" si="0"/>
        <v>0.87668213481593449</v>
      </c>
      <c r="AE8" s="28">
        <f t="shared" si="0"/>
        <v>0.19449447676510209</v>
      </c>
      <c r="AF8" s="28">
        <f t="shared" si="0"/>
        <v>0.16711594119450229</v>
      </c>
      <c r="AG8" s="28">
        <f t="shared" si="0"/>
        <v>0.21465816068140928</v>
      </c>
      <c r="AH8" s="28"/>
      <c r="AI8" s="28"/>
      <c r="AJ8" s="28"/>
      <c r="AK8" s="28"/>
      <c r="AL8" s="28"/>
      <c r="AM8" s="28">
        <f t="shared" si="0"/>
        <v>0.16721559268873235</v>
      </c>
    </row>
    <row r="9" spans="1:39" x14ac:dyDescent="0.35">
      <c r="A9" s="7"/>
      <c r="C9" s="8"/>
      <c r="D9" s="8"/>
      <c r="E9" s="8"/>
      <c r="F9" s="8"/>
      <c r="G9" s="8"/>
      <c r="H9" s="8"/>
      <c r="I9" s="8"/>
      <c r="J9" s="8"/>
      <c r="K9" s="8"/>
      <c r="L9" s="40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39" s="5" customFormat="1" x14ac:dyDescent="0.35">
      <c r="A10" s="1"/>
      <c r="L10" s="40"/>
    </row>
    <row r="11" spans="1:39" s="5" customFormat="1" x14ac:dyDescent="0.35">
      <c r="A11" s="6" t="s">
        <v>42</v>
      </c>
    </row>
    <row r="12" spans="1:39" x14ac:dyDescent="0.35">
      <c r="A12" s="1" t="s">
        <v>49</v>
      </c>
    </row>
    <row r="13" spans="1:39" x14ac:dyDescent="0.35">
      <c r="V13" s="14"/>
    </row>
  </sheetData>
  <mergeCells count="5">
    <mergeCell ref="A5:B5"/>
    <mergeCell ref="A6:B6"/>
    <mergeCell ref="A7:B7"/>
    <mergeCell ref="A8:B8"/>
    <mergeCell ref="A3:XFD3"/>
  </mergeCells>
  <conditionalFormatting sqref="A5">
    <cfRule type="cellIs" dxfId="5" priority="7" operator="equal">
      <formula>"Getin Leasing S.A."</formula>
    </cfRule>
  </conditionalFormatting>
  <conditionalFormatting sqref="B1:B2">
    <cfRule type="cellIs" dxfId="4" priority="6" operator="equal">
      <formula>"Getin Leasing S.A."</formula>
    </cfRule>
  </conditionalFormatting>
  <conditionalFormatting sqref="B10:B11">
    <cfRule type="cellIs" dxfId="3" priority="2" operator="equal">
      <formula>"Getin Leasing S.A."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3"/>
  <sheetViews>
    <sheetView topLeftCell="G1" workbookViewId="0">
      <selection activeCell="M16" sqref="M16"/>
    </sheetView>
  </sheetViews>
  <sheetFormatPr defaultColWidth="9.1796875" defaultRowHeight="14" x14ac:dyDescent="0.35"/>
  <cols>
    <col min="1" max="1" width="9.1796875" style="1"/>
    <col min="2" max="2" width="56.81640625" style="1" customWidth="1"/>
    <col min="3" max="39" width="19.81640625" style="1" customWidth="1"/>
    <col min="40" max="49" width="22.7265625" style="1" customWidth="1"/>
    <col min="50" max="16384" width="9.1796875" style="1"/>
  </cols>
  <sheetData>
    <row r="1" spans="1:39" x14ac:dyDescent="0.35">
      <c r="A1" s="1" t="s">
        <v>41</v>
      </c>
    </row>
    <row r="3" spans="1:39" s="49" customFormat="1" x14ac:dyDescent="0.35">
      <c r="A3" s="48" t="s">
        <v>50</v>
      </c>
    </row>
    <row r="4" spans="1:39" x14ac:dyDescent="0.35">
      <c r="A4" s="11"/>
    </row>
    <row r="5" spans="1:39" s="9" customFormat="1" ht="42" x14ac:dyDescent="0.35">
      <c r="A5" s="54" t="s">
        <v>0</v>
      </c>
      <c r="B5" s="55"/>
      <c r="C5" s="15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 t="s">
        <v>21</v>
      </c>
      <c r="X5" s="15" t="s">
        <v>22</v>
      </c>
      <c r="Y5" s="15" t="s">
        <v>23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30</v>
      </c>
      <c r="AG5" s="15" t="s">
        <v>36</v>
      </c>
      <c r="AH5" s="15" t="s">
        <v>31</v>
      </c>
      <c r="AI5" s="15" t="s">
        <v>32</v>
      </c>
      <c r="AJ5" s="15" t="s">
        <v>33</v>
      </c>
      <c r="AK5" s="15" t="s">
        <v>34</v>
      </c>
      <c r="AL5" s="15" t="s">
        <v>35</v>
      </c>
      <c r="AM5" s="15" t="s">
        <v>37</v>
      </c>
    </row>
    <row r="6" spans="1:39" s="11" customFormat="1" x14ac:dyDescent="0.35">
      <c r="A6" s="44" t="s">
        <v>51</v>
      </c>
      <c r="B6" s="45"/>
      <c r="C6" s="29">
        <f>'Leasing I - III kw.2023'!C5+'pożyczki I - III kw.2023'!C6</f>
        <v>51828.81213696926</v>
      </c>
      <c r="D6" s="29">
        <f>'Leasing I - III kw.2023'!D5+'pożyczki I - III kw.2023'!D6</f>
        <v>29331.597669931118</v>
      </c>
      <c r="E6" s="29">
        <f>'Leasing I - III kw.2023'!E5+'pożyczki I - III kw.2023'!E6</f>
        <v>8201.8056331041698</v>
      </c>
      <c r="F6" s="29">
        <f>'Leasing I - III kw.2023'!F5+'pożyczki I - III kw.2023'!F6</f>
        <v>4994.2310647645845</v>
      </c>
      <c r="G6" s="29">
        <f>'Leasing I - III kw.2023'!G5+'pożyczki I - III kw.2023'!G6</f>
        <v>3207.5745683395853</v>
      </c>
      <c r="H6" s="29">
        <f>'Leasing I - III kw.2023'!H5+'pożyczki I - III kw.2023'!H6</f>
        <v>9021.090242137323</v>
      </c>
      <c r="I6" s="29">
        <f>'Leasing I - III kw.2023'!I5+'pożyczki I - III kw.2023'!I6</f>
        <v>3731.0078246249182</v>
      </c>
      <c r="J6" s="29">
        <f>'Leasing I - III kw.2023'!J5+'pożyczki I - III kw.2023'!J6</f>
        <v>925.98007493748014</v>
      </c>
      <c r="K6" s="29">
        <f>'Leasing I - III kw.2023'!K5+'pożyczki I - III kw.2023'!K6</f>
        <v>617.33069223425548</v>
      </c>
      <c r="L6" s="29">
        <f>'Leasing I - III kw.2023'!L5+'pożyczki I - III kw.2023'!L6</f>
        <v>18045.528402491575</v>
      </c>
      <c r="M6" s="29">
        <f>'Leasing I - III kw.2023'!M5+'pożyczki I - III kw.2023'!M6</f>
        <v>3029.5658253123934</v>
      </c>
      <c r="N6" s="29">
        <f>'Leasing I - III kw.2023'!N5+'pożyczki I - III kw.2023'!N6</f>
        <v>4646.2462477322861</v>
      </c>
      <c r="O6" s="29">
        <f>'Leasing I - III kw.2023'!O5+'pożyczki I - III kw.2023'!O6</f>
        <v>473.29809787140414</v>
      </c>
      <c r="P6" s="29">
        <f>'Leasing I - III kw.2023'!P5+'pożyczki I - III kw.2023'!P6</f>
        <v>723.99224384422553</v>
      </c>
      <c r="Q6" s="29">
        <f>'Leasing I - III kw.2023'!Q5+'pożyczki I - III kw.2023'!Q6</f>
        <v>1594.3598937463512</v>
      </c>
      <c r="R6" s="29">
        <f>'Leasing I - III kw.2023'!R5+'pożyczki I - III kw.2023'!R6</f>
        <v>614.3786726569449</v>
      </c>
      <c r="S6" s="29">
        <f>'Leasing I - III kw.2023'!S5+'pożyczki I - III kw.2023'!S6</f>
        <v>890.96650255380803</v>
      </c>
      <c r="T6" s="29">
        <f>'Leasing I - III kw.2023'!T5+'pożyczki I - III kw.2023'!T6</f>
        <v>145.01254697142156</v>
      </c>
      <c r="U6" s="29">
        <f>'Leasing I - III kw.2023'!U5+'pożyczki I - III kw.2023'!U6</f>
        <v>1026.4375804918932</v>
      </c>
      <c r="V6" s="29">
        <f>'Leasing I - III kw.2023'!V5+'pożyczki I - III kw.2023'!V6</f>
        <v>4901.2707913108479</v>
      </c>
      <c r="W6" s="29">
        <f>'Leasing I - III kw.2023'!W5+'pożyczki I - III kw.2023'!W6</f>
        <v>740.58197534187525</v>
      </c>
      <c r="X6" s="29">
        <f>'Leasing I - III kw.2023'!X5+'pożyczki I - III kw.2023'!X6</f>
        <v>546.4190931989998</v>
      </c>
      <c r="Y6" s="29">
        <f>'Leasing I - III kw.2023'!Y5+'pożyczki I - III kw.2023'!Y6</f>
        <v>82.602333797137973</v>
      </c>
      <c r="Z6" s="29">
        <f>'Leasing I - III kw.2023'!Z5+'pożyczki I - III kw.2023'!Z6</f>
        <v>111.56054834573754</v>
      </c>
      <c r="AA6" s="29">
        <f>'Leasing I - III kw.2023'!AA5+'pożyczki I - III kw.2023'!AA6</f>
        <v>1266.8941511954984</v>
      </c>
      <c r="AB6" s="29">
        <f>'Leasing I - III kw.2023'!AB5+'pożyczki I - III kw.2023'!AB6</f>
        <v>142.14727568601782</v>
      </c>
      <c r="AC6" s="29">
        <f>'Leasing I - III kw.2023'!AC5+'pożyczki I - III kw.2023'!AC6</f>
        <v>304.82899830125348</v>
      </c>
      <c r="AD6" s="29">
        <f>'Leasing I - III kw.2023'!AD5+'pożyczki I - III kw.2023'!AD6</f>
        <v>819.91787720822663</v>
      </c>
      <c r="AE6" s="29">
        <f>'Leasing I - III kw.2023'!AE5+'pożyczki I - III kw.2023'!AE6</f>
        <v>378.46180492826488</v>
      </c>
      <c r="AF6" s="29">
        <f>'Leasing I - III kw.2023'!AF5+'pożyczki I - III kw.2023'!AF6</f>
        <v>72260.278470926482</v>
      </c>
      <c r="AG6" s="29">
        <f>'Leasing I - III kw.2023'!AG5+'pożyczki I - III kw.2023'!AG6</f>
        <v>549.89537019534782</v>
      </c>
      <c r="AH6" s="29">
        <v>35.874853030544692</v>
      </c>
      <c r="AI6" s="29">
        <v>392.17809243042853</v>
      </c>
      <c r="AJ6" s="29">
        <v>34.568617516882426</v>
      </c>
      <c r="AK6" s="29">
        <v>0.49622795245129414</v>
      </c>
      <c r="AL6" s="29">
        <v>86.777579265040885</v>
      </c>
      <c r="AM6" s="29">
        <f>'Leasing I - III kw.2023'!AM5+'pożyczki I - III kw.2023'!AM6</f>
        <v>72810.173841121825</v>
      </c>
    </row>
    <row r="7" spans="1:39" s="11" customFormat="1" x14ac:dyDescent="0.3">
      <c r="A7" s="44" t="s">
        <v>52</v>
      </c>
      <c r="B7" s="45"/>
      <c r="C7" s="29">
        <f>'Leasing I - III kw.2023'!C6+'pożyczki I - III kw.2023'!C7</f>
        <v>42380.719869500565</v>
      </c>
      <c r="D7" s="29">
        <f>'Leasing I - III kw.2023'!D6+'pożyczki I - III kw.2023'!D7</f>
        <v>22363.846523790304</v>
      </c>
      <c r="E7" s="29">
        <f>'Leasing I - III kw.2023'!E6+'pożyczki I - III kw.2023'!E7</f>
        <v>7461.4101191227755</v>
      </c>
      <c r="F7" s="29">
        <f>'Leasing I - III kw.2023'!F6+'pożyczki I - III kw.2023'!F7</f>
        <v>4293.3262002914207</v>
      </c>
      <c r="G7" s="29">
        <f>'Leasing I - III kw.2023'!G6+'pożyczki I - III kw.2023'!G7</f>
        <v>3168.0839188313548</v>
      </c>
      <c r="H7" s="29">
        <f>'Leasing I - III kw.2023'!H6+'pożyczki I - III kw.2023'!H7</f>
        <v>7575.0332210257666</v>
      </c>
      <c r="I7" s="29">
        <f>'Leasing I - III kw.2023'!I6+'pożyczki I - III kw.2023'!I7</f>
        <v>3697.6017766951995</v>
      </c>
      <c r="J7" s="29">
        <f>'Leasing I - III kw.2023'!J6+'pożyczki I - III kw.2023'!J7</f>
        <v>665.88051367486923</v>
      </c>
      <c r="K7" s="29">
        <f>'Leasing I - III kw.2023'!K6+'pożyczki I - III kw.2023'!K7</f>
        <v>616.94771519165056</v>
      </c>
      <c r="L7" s="29">
        <f>'Leasing I - III kw.2023'!L6+'pożyczki I - III kw.2023'!L7</f>
        <v>18625.052023762815</v>
      </c>
      <c r="M7" s="29">
        <f>'Leasing I - III kw.2023'!M6+'pożyczki I - III kw.2023'!M7</f>
        <v>2685.8681394764253</v>
      </c>
      <c r="N7" s="29">
        <f>'Leasing I - III kw.2023'!N6+'pożyczki I - III kw.2023'!N7</f>
        <v>4608.6663840175761</v>
      </c>
      <c r="O7" s="29">
        <f>'Leasing I - III kw.2023'!O6+'pożyczki I - III kw.2023'!O7</f>
        <v>458.46301035056956</v>
      </c>
      <c r="P7" s="29">
        <f>'Leasing I - III kw.2023'!P6+'pożyczki I - III kw.2023'!P7</f>
        <v>792.51751465516611</v>
      </c>
      <c r="Q7" s="29">
        <f>'Leasing I - III kw.2023'!Q6+'pożyczki I - III kw.2023'!Q7</f>
        <v>1648.5832823127557</v>
      </c>
      <c r="R7" s="29">
        <f>'Leasing I - III kw.2023'!R6+'pożyczki I - III kw.2023'!R7</f>
        <v>582.06706108648598</v>
      </c>
      <c r="S7" s="29">
        <f>'Leasing I - III kw.2023'!S6+'pożyczki I - III kw.2023'!S7</f>
        <v>984.12836915898811</v>
      </c>
      <c r="T7" s="29">
        <f>'Leasing I - III kw.2023'!T6+'pożyczki I - III kw.2023'!T7</f>
        <v>113.42392630805817</v>
      </c>
      <c r="U7" s="29">
        <f>'Leasing I - III kw.2023'!U6+'pożyczki I - III kw.2023'!U7</f>
        <v>1074.9889389235357</v>
      </c>
      <c r="V7" s="30">
        <f>L7-SUM(M7:U7)</f>
        <v>5676.3453974732547</v>
      </c>
      <c r="W7" s="29">
        <f>'Leasing I - III kw.2023'!W6+'pożyczki I - III kw.2023'!W7</f>
        <v>782.37610707095155</v>
      </c>
      <c r="X7" s="29">
        <f>'Leasing I - III kw.2023'!X6+'pożyczki I - III kw.2023'!X7</f>
        <v>623.39021633347579</v>
      </c>
      <c r="Y7" s="29">
        <f>'Leasing I - III kw.2023'!Y6+'pożyczki I - III kw.2023'!Y7</f>
        <v>82.18495274132836</v>
      </c>
      <c r="Z7" s="29">
        <f>'Leasing I - III kw.2023'!Z6+'pożyczki I - III kw.2023'!Z7</f>
        <v>76.800937996147354</v>
      </c>
      <c r="AA7" s="29">
        <f>'Leasing I - III kw.2023'!AA6+'pożyczki I - III kw.2023'!AA7</f>
        <v>859.14955042449583</v>
      </c>
      <c r="AB7" s="29">
        <f>'Leasing I - III kw.2023'!AB6+'pożyczki I - III kw.2023'!AB7</f>
        <v>345.30874111972736</v>
      </c>
      <c r="AC7" s="29">
        <f>'Leasing I - III kw.2023'!AC6+'pożyczki I - III kw.2023'!AC7</f>
        <v>263.76498078715679</v>
      </c>
      <c r="AD7" s="29">
        <f>'Leasing I - III kw.2023'!AD6+'pożyczki I - III kw.2023'!AD7</f>
        <v>250.07582851761168</v>
      </c>
      <c r="AE7" s="29">
        <f>'Leasing I - III kw.2023'!AE6+'pożyczki I - III kw.2023'!AE7</f>
        <v>497.05907782013799</v>
      </c>
      <c r="AF7" s="29">
        <f>'Leasing I - III kw.2023'!AF6+'pożyczki I - III kw.2023'!AF7</f>
        <v>63144.356628578957</v>
      </c>
      <c r="AG7" s="29">
        <f>'Leasing I - III kw.2023'!AG6+'pożyczki I - III kw.2023'!AG7</f>
        <v>270.75246428581181</v>
      </c>
      <c r="AH7" s="31">
        <v>19.831137776265788</v>
      </c>
      <c r="AI7" s="31">
        <v>216.0511522873781</v>
      </c>
      <c r="AJ7" s="31">
        <v>0.33134367060028497</v>
      </c>
      <c r="AK7" s="31">
        <v>1.2002755414602162</v>
      </c>
      <c r="AL7" s="29">
        <v>33.33855501010742</v>
      </c>
      <c r="AM7" s="29">
        <f>'Leasing I - III kw.2023'!AM6+'pożyczki I - III kw.2023'!AM7</f>
        <v>63415.109092864775</v>
      </c>
    </row>
    <row r="8" spans="1:39" s="11" customFormat="1" x14ac:dyDescent="0.35">
      <c r="A8" s="53" t="s">
        <v>40</v>
      </c>
      <c r="B8" s="45"/>
      <c r="C8" s="32">
        <f t="shared" ref="C8:AM8" si="0">(C6-C7)/C7</f>
        <v>0.22293373724092988</v>
      </c>
      <c r="D8" s="32">
        <f t="shared" si="0"/>
        <v>0.31156318027529972</v>
      </c>
      <c r="E8" s="32">
        <f t="shared" si="0"/>
        <v>9.9229971568489686E-2</v>
      </c>
      <c r="F8" s="32">
        <f t="shared" si="0"/>
        <v>0.16325450985429155</v>
      </c>
      <c r="G8" s="32">
        <f t="shared" si="0"/>
        <v>1.2465152603280101E-2</v>
      </c>
      <c r="H8" s="32">
        <f t="shared" si="0"/>
        <v>0.19089777944442332</v>
      </c>
      <c r="I8" s="32">
        <f t="shared" si="0"/>
        <v>9.0345174919230758E-3</v>
      </c>
      <c r="J8" s="32">
        <f t="shared" si="0"/>
        <v>0.3906099606777354</v>
      </c>
      <c r="K8" s="32">
        <f t="shared" si="0"/>
        <v>6.2076093836566299E-4</v>
      </c>
      <c r="L8" s="32">
        <f t="shared" si="0"/>
        <v>-3.1115275304028904E-2</v>
      </c>
      <c r="M8" s="32">
        <f t="shared" si="0"/>
        <v>0.12796521198653013</v>
      </c>
      <c r="N8" s="32">
        <f t="shared" si="0"/>
        <v>8.1541731562591348E-3</v>
      </c>
      <c r="O8" s="32">
        <f t="shared" si="0"/>
        <v>3.2358308491432577E-2</v>
      </c>
      <c r="P8" s="32">
        <f t="shared" si="0"/>
        <v>-8.646530776137705E-2</v>
      </c>
      <c r="Q8" s="32">
        <f t="shared" si="0"/>
        <v>-3.2890900416226422E-2</v>
      </c>
      <c r="R8" s="32">
        <f t="shared" si="0"/>
        <v>5.5511836574545365E-2</v>
      </c>
      <c r="S8" s="32">
        <f t="shared" si="0"/>
        <v>-9.4664344129002112E-2</v>
      </c>
      <c r="T8" s="32">
        <f t="shared" si="0"/>
        <v>0.27850050418435551</v>
      </c>
      <c r="U8" s="32">
        <f t="shared" si="0"/>
        <v>-4.5164519069619893E-2</v>
      </c>
      <c r="V8" s="32">
        <f t="shared" si="0"/>
        <v>-0.13654465186481082</v>
      </c>
      <c r="W8" s="32">
        <f t="shared" si="0"/>
        <v>-5.3419488851141644E-2</v>
      </c>
      <c r="X8" s="32">
        <f t="shared" si="0"/>
        <v>-0.12347181767976469</v>
      </c>
      <c r="Y8" s="32">
        <f t="shared" si="0"/>
        <v>5.078558080130466E-3</v>
      </c>
      <c r="Z8" s="32">
        <f t="shared" si="0"/>
        <v>0.45259356534595807</v>
      </c>
      <c r="AA8" s="32">
        <f t="shared" si="0"/>
        <v>0.47459094935164736</v>
      </c>
      <c r="AB8" s="32">
        <f t="shared" si="0"/>
        <v>-0.58834729979588984</v>
      </c>
      <c r="AC8" s="32">
        <f t="shared" si="0"/>
        <v>0.15568411466734092</v>
      </c>
      <c r="AD8" s="32">
        <f t="shared" si="0"/>
        <v>2.2786770399542378</v>
      </c>
      <c r="AE8" s="32">
        <f t="shared" si="0"/>
        <v>-0.23859794174162091</v>
      </c>
      <c r="AF8" s="32">
        <f t="shared" si="0"/>
        <v>0.14436637459097468</v>
      </c>
      <c r="AG8" s="32">
        <f t="shared" si="0"/>
        <v>1.0309893453633245</v>
      </c>
      <c r="AH8" s="32">
        <f t="shared" si="0"/>
        <v>0.80901637794480308</v>
      </c>
      <c r="AI8" s="32">
        <f t="shared" si="0"/>
        <v>0.8152094459037047</v>
      </c>
      <c r="AJ8" s="32">
        <f t="shared" si="0"/>
        <v>103.32858866522346</v>
      </c>
      <c r="AK8" s="32">
        <f t="shared" si="0"/>
        <v>-0.5865716368363223</v>
      </c>
      <c r="AL8" s="32">
        <f t="shared" si="0"/>
        <v>1.6029196298019539</v>
      </c>
      <c r="AM8" s="32">
        <f t="shared" si="0"/>
        <v>0.14815183451784278</v>
      </c>
    </row>
    <row r="9" spans="1:39" x14ac:dyDescent="0.35">
      <c r="A9" s="1" t="s">
        <v>0</v>
      </c>
      <c r="B9" s="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</row>
    <row r="10" spans="1:39" x14ac:dyDescent="0.35">
      <c r="A10" s="6" t="s">
        <v>42</v>
      </c>
      <c r="B10" s="5"/>
      <c r="C10" s="5"/>
    </row>
    <row r="12" spans="1:39" x14ac:dyDescent="0.35">
      <c r="A12" s="1" t="s">
        <v>49</v>
      </c>
      <c r="L12" s="40"/>
      <c r="M12" s="41"/>
    </row>
    <row r="13" spans="1:39" x14ac:dyDescent="0.35">
      <c r="L13" s="40"/>
    </row>
  </sheetData>
  <mergeCells count="5">
    <mergeCell ref="A6:B6"/>
    <mergeCell ref="A7:B7"/>
    <mergeCell ref="A8:B8"/>
    <mergeCell ref="A3:XFD3"/>
    <mergeCell ref="A5:B5"/>
  </mergeCells>
  <conditionalFormatting sqref="A5">
    <cfRule type="cellIs" dxfId="2" priority="2" operator="equal">
      <formula>"Getin Leasing S.A."</formula>
    </cfRule>
  </conditionalFormatting>
  <conditionalFormatting sqref="B1:B2">
    <cfRule type="cellIs" dxfId="1" priority="5" operator="equal">
      <formula>"Getin Leasing S.A."</formula>
    </cfRule>
  </conditionalFormatting>
  <conditionalFormatting sqref="B9:B65536">
    <cfRule type="cellIs" dxfId="0" priority="1" operator="equal">
      <formula>"Getin Leasing S.A."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Leasing I - III kw.2023</vt:lpstr>
      <vt:lpstr>pożyczki I - III kw.2023</vt:lpstr>
      <vt:lpstr>leasing+pożyczki I-III kw.2023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Alarcon Abeti Rafael</dc:creator>
  <cp:lastModifiedBy>Małgorzata Rychlik</cp:lastModifiedBy>
  <dcterms:created xsi:type="dcterms:W3CDTF">2020-04-21T08:03:53Z</dcterms:created>
  <dcterms:modified xsi:type="dcterms:W3CDTF">2024-01-31T13:58:12Z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992a7d-542b-44f7-8b4e-4a8cd39e7288_Enabled">
    <vt:lpwstr>true</vt:lpwstr>
  </property>
  <property fmtid="{D5CDD505-2E9C-101B-9397-08002B2CF9AE}" pid="3" name="MSIP_Label_eb992a7d-542b-44f7-8b4e-4a8cd39e7288_SetDate">
    <vt:lpwstr>2024-01-31T12:48:37Z</vt:lpwstr>
  </property>
  <property fmtid="{D5CDD505-2E9C-101B-9397-08002B2CF9AE}" pid="4" name="MSIP_Label_eb992a7d-542b-44f7-8b4e-4a8cd39e7288_Method">
    <vt:lpwstr>Privileged</vt:lpwstr>
  </property>
  <property fmtid="{D5CDD505-2E9C-101B-9397-08002B2CF9AE}" pid="5" name="MSIP_Label_eb992a7d-542b-44f7-8b4e-4a8cd39e7288_Name">
    <vt:lpwstr>eb992a7d-542b-44f7-8b4e-4a8cd39e7288</vt:lpwstr>
  </property>
  <property fmtid="{D5CDD505-2E9C-101B-9397-08002B2CF9AE}" pid="6" name="MSIP_Label_eb992a7d-542b-44f7-8b4e-4a8cd39e7288_SiteId">
    <vt:lpwstr>a491f8c5-c721-4e53-b604-6f27e7e4565d</vt:lpwstr>
  </property>
  <property fmtid="{D5CDD505-2E9C-101B-9397-08002B2CF9AE}" pid="7" name="MSIP_Label_eb992a7d-542b-44f7-8b4e-4a8cd39e7288_ActionId">
    <vt:lpwstr>4fa22c34-b1ed-44ec-8ff3-c9a2dc8c7e63</vt:lpwstr>
  </property>
  <property fmtid="{D5CDD505-2E9C-101B-9397-08002B2CF9AE}" pid="8" name="MSIP_Label_eb992a7d-542b-44f7-8b4e-4a8cd39e7288_ContentBits">
    <vt:lpwstr>0</vt:lpwstr>
  </property>
</Properties>
</file>