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malgo\OneDrive\Dokumenty\STATYSTYKA\2023\I kw 2023\"/>
    </mc:Choice>
  </mc:AlternateContent>
  <xr:revisionPtr revIDLastSave="0" documentId="13_ncr:1_{A97B6E14-E6EF-4549-94D4-0535BCACBE22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L" sheetId="2" r:id="rId1"/>
    <sheet name="Eng" sheetId="1" r:id="rId2"/>
  </sheets>
  <externalReferences>
    <externalReference r:id="rId3"/>
  </externalReferences>
  <definedNames>
    <definedName name="cx">'[1]Dane Le'!#REF!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" i="2" l="1"/>
  <c r="F76" i="2"/>
  <c r="F75" i="2"/>
  <c r="F74" i="2"/>
  <c r="F73" i="2"/>
  <c r="F72" i="2"/>
  <c r="F71" i="2"/>
  <c r="F70" i="2"/>
  <c r="F69" i="2"/>
  <c r="F68" i="2"/>
  <c r="D67" i="2"/>
  <c r="C67" i="2"/>
  <c r="F67" i="2" s="1"/>
  <c r="F66" i="2"/>
  <c r="F65" i="2"/>
  <c r="D64" i="2"/>
  <c r="D78" i="2" s="1"/>
  <c r="D82" i="2" s="1"/>
  <c r="C64" i="2"/>
  <c r="F63" i="2"/>
  <c r="D63" i="2"/>
  <c r="C63" i="2"/>
  <c r="C60" i="2"/>
  <c r="F53" i="2"/>
  <c r="F49" i="2"/>
  <c r="F48" i="2"/>
  <c r="F47" i="2"/>
  <c r="F46" i="2"/>
  <c r="F45" i="2"/>
  <c r="F44" i="2"/>
  <c r="F43" i="2"/>
  <c r="F42" i="2"/>
  <c r="F41" i="2"/>
  <c r="F40" i="2"/>
  <c r="D40" i="2"/>
  <c r="C40" i="2"/>
  <c r="F39" i="2"/>
  <c r="F38" i="2"/>
  <c r="D37" i="2"/>
  <c r="D51" i="2" s="1"/>
  <c r="D55" i="2" s="1"/>
  <c r="C37" i="2"/>
  <c r="F37" i="2" s="1"/>
  <c r="F36" i="2"/>
  <c r="D36" i="2"/>
  <c r="C36" i="2"/>
  <c r="C33" i="2"/>
  <c r="F27" i="2"/>
  <c r="F25" i="2"/>
  <c r="F21" i="2"/>
  <c r="F20" i="2"/>
  <c r="F19" i="2"/>
  <c r="F18" i="2"/>
  <c r="F17" i="2"/>
  <c r="F16" i="2"/>
  <c r="F15" i="2"/>
  <c r="F14" i="2"/>
  <c r="F13" i="2"/>
  <c r="D12" i="2"/>
  <c r="C12" i="2"/>
  <c r="F11" i="2"/>
  <c r="F10" i="2"/>
  <c r="D9" i="2"/>
  <c r="D23" i="2" s="1"/>
  <c r="D29" i="2" s="1"/>
  <c r="C9" i="2"/>
  <c r="F12" i="2" l="1"/>
  <c r="F9" i="2"/>
  <c r="F64" i="2"/>
  <c r="C51" i="2"/>
  <c r="C23" i="2"/>
  <c r="C78" i="2"/>
  <c r="F80" i="1"/>
  <c r="F76" i="1"/>
  <c r="F75" i="1"/>
  <c r="F73" i="1"/>
  <c r="F72" i="1"/>
  <c r="F71" i="1"/>
  <c r="F70" i="1"/>
  <c r="F69" i="1"/>
  <c r="D67" i="1"/>
  <c r="F68" i="1"/>
  <c r="F66" i="1"/>
  <c r="D64" i="1"/>
  <c r="D78" i="1" s="1"/>
  <c r="F65" i="1"/>
  <c r="C60" i="1"/>
  <c r="F53" i="1"/>
  <c r="F49" i="1"/>
  <c r="F48" i="1"/>
  <c r="F47" i="1"/>
  <c r="F46" i="1"/>
  <c r="F45" i="1"/>
  <c r="F44" i="1"/>
  <c r="F43" i="1"/>
  <c r="F42" i="1"/>
  <c r="D40" i="1"/>
  <c r="F41" i="1"/>
  <c r="F39" i="1"/>
  <c r="D37" i="1"/>
  <c r="D51" i="1" s="1"/>
  <c r="D55" i="1" s="1"/>
  <c r="C37" i="1"/>
  <c r="C33" i="1"/>
  <c r="F27" i="1"/>
  <c r="F25" i="1"/>
  <c r="F21" i="1"/>
  <c r="F20" i="1"/>
  <c r="F19" i="1"/>
  <c r="F18" i="1"/>
  <c r="F17" i="1"/>
  <c r="F16" i="1"/>
  <c r="F15" i="1"/>
  <c r="F14" i="1"/>
  <c r="D12" i="1"/>
  <c r="F13" i="1"/>
  <c r="F11" i="1"/>
  <c r="D9" i="1"/>
  <c r="D23" i="1" s="1"/>
  <c r="D29" i="1" s="1"/>
  <c r="C9" i="1"/>
  <c r="F63" i="1"/>
  <c r="D63" i="1"/>
  <c r="C63" i="1"/>
  <c r="F23" i="2" l="1"/>
  <c r="C29" i="2"/>
  <c r="F29" i="2" s="1"/>
  <c r="F78" i="2"/>
  <c r="C82" i="2"/>
  <c r="F82" i="2" s="1"/>
  <c r="F51" i="2"/>
  <c r="C55" i="2"/>
  <c r="F55" i="2" s="1"/>
  <c r="F9" i="1"/>
  <c r="D82" i="1"/>
  <c r="F37" i="1"/>
  <c r="C51" i="1"/>
  <c r="F10" i="1"/>
  <c r="F74" i="1"/>
  <c r="F38" i="1"/>
  <c r="C36" i="1"/>
  <c r="C40" i="1"/>
  <c r="F40" i="1" s="1"/>
  <c r="C67" i="1"/>
  <c r="F67" i="1" s="1"/>
  <c r="C12" i="1"/>
  <c r="F12" i="1" s="1"/>
  <c r="D36" i="1"/>
  <c r="C23" i="1"/>
  <c r="F36" i="1"/>
  <c r="C64" i="1"/>
  <c r="F51" i="1" l="1"/>
  <c r="C55" i="1"/>
  <c r="F55" i="1" s="1"/>
  <c r="F23" i="1"/>
  <c r="C29" i="1"/>
  <c r="F29" i="1" s="1"/>
  <c r="F64" i="1"/>
  <c r="C78" i="1"/>
  <c r="F78" i="1" l="1"/>
  <c r="C82" i="1"/>
  <c r="F82" i="1" l="1"/>
</calcChain>
</file>

<file path=xl/sharedStrings.xml><?xml version="1.0" encoding="utf-8"?>
<sst xmlns="http://schemas.openxmlformats.org/spreadsheetml/2006/main" count="118" uniqueCount="55">
  <si>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</si>
  <si>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</si>
  <si>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</si>
  <si>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</si>
  <si>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</si>
  <si>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</si>
  <si>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</si>
  <si>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</si>
  <si>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</si>
  <si>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</si>
  <si>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</si>
  <si>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</si>
  <si>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</si>
  <si>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</si>
  <si>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</si>
  <si>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</si>
  <si>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</si>
  <si>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</si>
  <si>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</si>
  <si>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</si>
  <si>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</si>
  <si>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</si>
  <si>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MiU</t>
  </si>
  <si>
    <t>I-III 2023 vs I-III 2022</t>
  </si>
  <si>
    <t>I-III 2022</t>
  </si>
  <si>
    <t>I-III 2023</t>
  </si>
  <si>
    <t>I-III 23/
I-III 22</t>
  </si>
  <si>
    <t xml:space="preserve">Polish Leasing Association </t>
  </si>
  <si>
    <t>Market [m PLN] 1 Q 2023 ( 01.01.2023 - 31.03.2023)</t>
  </si>
  <si>
    <t>Warsaw,2023.04.28</t>
  </si>
  <si>
    <t>Związek Polskiego Leasingu</t>
  </si>
  <si>
    <t>Finansowanie rynku po I kw 2023r. -  01.01.2023- 31.03.2023 ( wartość  netto w mln PLN )</t>
  </si>
  <si>
    <t>Leasing</t>
  </si>
  <si>
    <t>Pożyczki</t>
  </si>
  <si>
    <t>Leasing+Pożyczki</t>
  </si>
  <si>
    <t>Warszawa 28.04.2023r.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</si>
  <si>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</si>
  <si>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</si>
  <si>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</si>
  <si>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</si>
  <si>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</si>
  <si>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</si>
  <si>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</si>
  <si>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</si>
  <si>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</si>
  <si>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</si>
  <si>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>Ruchomości ( leasing  )</t>
  </si>
  <si>
    <t>Nieruchomości ( leasing  )</t>
  </si>
  <si>
    <t>Ogółem leasing+pożyczki</t>
  </si>
  <si>
    <t xml:space="preserve">Ogółem leasing </t>
  </si>
  <si>
    <t>Ruchomości ( pożyczki )</t>
  </si>
  <si>
    <t>Nieruchomości ( pożyczki )</t>
  </si>
  <si>
    <t>Ogółem  pożyczki</t>
  </si>
  <si>
    <t>Ruchomości ( leasing+pożyczki )</t>
  </si>
  <si>
    <t>Nieruchomości ( leasing+pożyczki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</si>
</sst>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21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2"/>
      <color theme="0" tint="-0.499984740745262"/>
      <name val="Arial"/>
      <family val="2"/>
      <charset val="238"/>
    </font>
    <font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2"/>
      <color indexed="45"/>
      <name val="Arial"/>
      <family val="2"/>
      <charset val="238"/>
    </font>
    <font>
      <sz val="12"/>
      <color theme="0" tint="-0.499984740745262"/>
      <name val="Arial"/>
      <family val="2"/>
      <charset val="238"/>
    </font>
    <font>
      <b/>
      <sz val="12"/>
      <name val="Arial CE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color indexed="4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 applyBorder="0"/>
    <xf numFmtId="0" fontId="1" fillId="0" borderId="0"/>
  </cellStyleXfs>
  <cellXfs count="61">
    <xf numFmtId="0" fontId="0" fillId="0" borderId="0" xfId="0"/>
    <xf numFmtId="0" fontId="3" fillId="0" borderId="0" xfId="2" applyFont="1" applyAlignment="1">
      <alignment vertical="center"/>
    </xf>
    <xf numFmtId="0" fontId="3" fillId="0" borderId="0" xfId="2" applyFont="1" applyBorder="1" applyAlignment="1">
      <alignment vertical="center"/>
    </xf>
    <xf numFmtId="0" fontId="4" fillId="0" borderId="0" xfId="2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vertical="center"/>
    </xf>
    <xf numFmtId="0" fontId="6" fillId="3" borderId="2" xfId="2" applyFont="1" applyFill="1" applyBorder="1" applyAlignment="1">
      <alignment vertical="center"/>
    </xf>
    <xf numFmtId="165" fontId="4" fillId="0" borderId="2" xfId="2" applyNumberFormat="1" applyFont="1" applyBorder="1" applyAlignment="1">
      <alignment vertical="center"/>
    </xf>
    <xf numFmtId="164" fontId="4" fillId="3" borderId="2" xfId="1" applyNumberFormat="1" applyFont="1" applyFill="1" applyBorder="1" applyAlignment="1">
      <alignment vertical="center"/>
    </xf>
    <xf numFmtId="0" fontId="4" fillId="3" borderId="2" xfId="2" applyFont="1" applyFill="1" applyBorder="1" applyAlignment="1">
      <alignment horizontal="left" vertical="center" indent="1"/>
    </xf>
    <xf numFmtId="165" fontId="4" fillId="3" borderId="2" xfId="2" applyNumberFormat="1" applyFont="1" applyFill="1" applyBorder="1" applyAlignment="1">
      <alignment vertical="center"/>
    </xf>
    <xf numFmtId="0" fontId="4" fillId="3" borderId="2" xfId="2" applyFont="1" applyFill="1" applyBorder="1" applyAlignment="1">
      <alignment horizontal="left" vertical="center" indent="2"/>
    </xf>
    <xf numFmtId="164" fontId="6" fillId="0" borderId="0" xfId="1" applyNumberFormat="1" applyFont="1" applyFill="1" applyBorder="1" applyAlignment="1">
      <alignment vertical="center"/>
    </xf>
    <xf numFmtId="0" fontId="6" fillId="3" borderId="3" xfId="2" applyFont="1" applyFill="1" applyBorder="1" applyAlignment="1">
      <alignment vertical="center"/>
    </xf>
    <xf numFmtId="165" fontId="6" fillId="0" borderId="4" xfId="2" applyNumberFormat="1" applyFont="1" applyBorder="1" applyAlignment="1">
      <alignment vertical="center"/>
    </xf>
    <xf numFmtId="165" fontId="6" fillId="0" borderId="5" xfId="2" applyNumberFormat="1" applyFont="1" applyBorder="1" applyAlignment="1">
      <alignment vertical="center"/>
    </xf>
    <xf numFmtId="164" fontId="6" fillId="3" borderId="6" xfId="1" applyNumberFormat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165" fontId="7" fillId="0" borderId="0" xfId="2" applyNumberFormat="1" applyFont="1" applyBorder="1" applyAlignment="1">
      <alignment vertical="center"/>
    </xf>
    <xf numFmtId="0" fontId="8" fillId="0" borderId="0" xfId="2" applyFont="1" applyBorder="1"/>
    <xf numFmtId="164" fontId="6" fillId="0" borderId="6" xfId="1" applyNumberFormat="1" applyFont="1" applyFill="1" applyBorder="1" applyAlignment="1">
      <alignment vertical="center"/>
    </xf>
    <xf numFmtId="0" fontId="6" fillId="0" borderId="0" xfId="2" applyFont="1" applyAlignment="1">
      <alignment vertical="center"/>
    </xf>
    <xf numFmtId="165" fontId="4" fillId="0" borderId="0" xfId="2" applyNumberFormat="1" applyFont="1" applyAlignment="1">
      <alignment vertical="center"/>
    </xf>
    <xf numFmtId="3" fontId="4" fillId="0" borderId="0" xfId="2" applyNumberFormat="1" applyFont="1" applyAlignment="1">
      <alignment vertical="center"/>
    </xf>
    <xf numFmtId="9" fontId="4" fillId="0" borderId="0" xfId="1" applyFont="1" applyFill="1"/>
    <xf numFmtId="165" fontId="4" fillId="0" borderId="0" xfId="1" applyNumberFormat="1" applyFont="1" applyFill="1"/>
    <xf numFmtId="3" fontId="4" fillId="0" borderId="0" xfId="2" applyNumberFormat="1" applyFont="1"/>
    <xf numFmtId="0" fontId="6" fillId="0" borderId="3" xfId="2" applyFont="1" applyBorder="1" applyAlignment="1">
      <alignment vertical="center"/>
    </xf>
    <xf numFmtId="0" fontId="4" fillId="0" borderId="0" xfId="2" applyFont="1" applyBorder="1"/>
    <xf numFmtId="165" fontId="6" fillId="0" borderId="0" xfId="2" applyNumberFormat="1" applyFont="1" applyBorder="1" applyAlignment="1">
      <alignment vertical="center"/>
    </xf>
    <xf numFmtId="0" fontId="9" fillId="0" borderId="0" xfId="2" applyFont="1"/>
    <xf numFmtId="165" fontId="9" fillId="0" borderId="0" xfId="2" applyNumberFormat="1" applyFont="1"/>
    <xf numFmtId="0" fontId="9" fillId="0" borderId="0" xfId="2" applyFont="1" applyBorder="1"/>
    <xf numFmtId="9" fontId="4" fillId="0" borderId="0" xfId="1" applyFont="1" applyFill="1" applyBorder="1"/>
    <xf numFmtId="165" fontId="10" fillId="0" borderId="0" xfId="1" applyNumberFormat="1" applyFont="1" applyFill="1" applyBorder="1" applyAlignment="1"/>
    <xf numFmtId="0" fontId="4" fillId="0" borderId="0" xfId="3" applyFont="1" applyAlignment="1">
      <alignment horizontal="center" vertical="center" wrapText="1"/>
    </xf>
    <xf numFmtId="164" fontId="10" fillId="0" borderId="0" xfId="1" applyNumberFormat="1" applyFont="1" applyFill="1" applyBorder="1" applyAlignment="1"/>
    <xf numFmtId="166" fontId="4" fillId="0" borderId="0" xfId="2" applyNumberFormat="1" applyFont="1" applyBorder="1"/>
    <xf numFmtId="0" fontId="11" fillId="4" borderId="0" xfId="2" applyFont="1" applyFill="1"/>
    <xf numFmtId="0" fontId="12" fillId="4" borderId="0" xfId="2" applyFont="1" applyFill="1" applyAlignment="1">
      <alignment vertical="center"/>
    </xf>
    <xf numFmtId="0" fontId="1" fillId="4" borderId="0" xfId="2" applyFill="1"/>
    <xf numFmtId="0" fontId="13" fillId="4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0" fontId="15" fillId="4" borderId="0" xfId="2" applyFont="1" applyFill="1"/>
    <xf numFmtId="0" fontId="5" fillId="0" borderId="0" xfId="2" applyFont="1" applyAlignment="1">
      <alignment horizontal="center" vertical="center" wrapText="1"/>
    </xf>
    <xf numFmtId="0" fontId="14" fillId="4" borderId="0" xfId="2" applyFont="1" applyFill="1" applyAlignment="1">
      <alignment vertical="center"/>
    </xf>
    <xf numFmtId="0" fontId="0" fillId="4" borderId="0" xfId="0" applyFill="1"/>
    <xf numFmtId="0" fontId="16" fillId="4" borderId="0" xfId="2" applyFont="1" applyFill="1"/>
    <xf numFmtId="0" fontId="17" fillId="4" borderId="2" xfId="2" applyFont="1" applyFill="1" applyBorder="1" applyAlignment="1">
      <alignment vertical="center"/>
    </xf>
    <xf numFmtId="0" fontId="18" fillId="4" borderId="2" xfId="2" applyFont="1" applyFill="1" applyBorder="1" applyAlignment="1">
      <alignment horizontal="left" vertical="center" indent="1"/>
    </xf>
    <xf numFmtId="0" fontId="18" fillId="4" borderId="2" xfId="2" applyFont="1" applyFill="1" applyBorder="1" applyAlignment="1">
      <alignment horizontal="left" vertical="center" indent="2"/>
    </xf>
    <xf numFmtId="0" fontId="17" fillId="4" borderId="0" xfId="2" applyFont="1" applyFill="1" applyAlignment="1">
      <alignment vertical="center"/>
    </xf>
    <xf numFmtId="0" fontId="17" fillId="4" borderId="3" xfId="2" applyFont="1" applyFill="1" applyBorder="1" applyAlignment="1">
      <alignment vertical="center" wrapText="1"/>
    </xf>
    <xf numFmtId="0" fontId="19" fillId="4" borderId="0" xfId="2" applyFont="1" applyFill="1" applyBorder="1" applyAlignment="1">
      <alignment vertical="center"/>
    </xf>
    <xf numFmtId="0" fontId="17" fillId="4" borderId="3" xfId="2" applyFont="1" applyFill="1" applyBorder="1" applyAlignment="1">
      <alignment vertical="center"/>
    </xf>
    <xf numFmtId="0" fontId="6" fillId="4" borderId="7" xfId="2" applyFont="1" applyFill="1" applyBorder="1" applyAlignment="1">
      <alignment vertical="center"/>
    </xf>
    <xf numFmtId="0" fontId="20" fillId="0" borderId="0" xfId="2" applyFont="1" applyBorder="1" applyAlignment="1">
      <alignment vertical="center"/>
    </xf>
  </cellXfs>
  <cellStyles count="4">
    <cellStyle name="Normalny" xfId="0" builtinId="0"/>
    <cellStyle name="Normalny_Leasing market at the end of 2005" xfId="2" xr:uid="{00000000-0005-0000-0000-000002000000}"/>
    <cellStyle name="Normalny_wyniki.1q.2007.zbiorcze_ZPL" xfId="3" xr:uid="{00000000-0005-0000-0000-000003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IQ 2022 (Leasing)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E62-4AE4-B2FE-039039BA3BA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E62-4AE4-B2FE-039039BA3BA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E62-4AE4-B2FE-039039BA3BA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E62-4AE4-B2FE-039039BA3BA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E62-4AE4-B2FE-039039BA3BA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E62-4AE4-B2FE-039039BA3BA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1E62-4AE4-B2FE-039039BA3BA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E62-4AE4-B2FE-039039BA3BA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1E62-4AE4-B2FE-039039BA3BA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E62-4AE4-B2FE-039039BA3BA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(PL!$B$9,PL!$B$18:$B$21)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(PL!$C$9,PL!$C$18:$C$21)</c:f>
              <c:numCache>
                <c:formatCode>#\ ##0.0</c:formatCode>
                <c:ptCount val="5"/>
                <c:pt idx="0">
                  <c:v>12382.09310726321</c:v>
                </c:pt>
                <c:pt idx="1">
                  <c:v>4004.4262634321881</c:v>
                </c:pt>
                <c:pt idx="2">
                  <c:v>193.17573931248231</c:v>
                </c:pt>
                <c:pt idx="3">
                  <c:v>223.17612972538623</c:v>
                </c:pt>
                <c:pt idx="4">
                  <c:v>176.46481753830801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62-4AE4-B2FE-039039BA3BA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IQ 2022 (pożyczki)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5FA-41B3-893E-172AE8B486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5FA-41B3-893E-172AE8B486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5FA-41B3-893E-172AE8B486C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5FA-41B3-893E-172AE8B486C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5FA-41B3-893E-172AE8B486CD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E5FA-41B3-893E-172AE8B486CD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E5FA-41B3-893E-172AE8B486CD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E5FA-41B3-893E-172AE8B486CD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E5FA-41B3-893E-172AE8B486CD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E5FA-41B3-893E-172AE8B486C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(PL!$B$37,PL!$B$46:$B$49)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(PL!$C$37,PL!$C$46:$C$49)</c:f>
              <c:numCache>
                <c:formatCode>#\ ##0.0</c:formatCode>
                <c:ptCount val="5"/>
                <c:pt idx="0">
                  <c:v>708.8049027114173</c:v>
                </c:pt>
                <c:pt idx="1">
                  <c:v>1682.8169840303069</c:v>
                </c:pt>
                <c:pt idx="2">
                  <c:v>44.784515793448719</c:v>
                </c:pt>
                <c:pt idx="3">
                  <c:v>49.87181933085553</c:v>
                </c:pt>
                <c:pt idx="4">
                  <c:v>39.74681816017128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5FA-41B3-893E-172AE8B486C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ruchomosci IQ 2022 (Leasing + pożyczki)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0C9-4F43-9C0B-890311546A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0C9-4F43-9C0B-890311546A3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0C9-4F43-9C0B-890311546A3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0C9-4F43-9C0B-890311546A3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0C9-4F43-9C0B-890311546A3A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0C9-4F43-9C0B-890311546A3A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0C9-4F43-9C0B-890311546A3A}"/>
                </c:ext>
              </c:extLst>
            </c:dLbl>
            <c:dLbl>
              <c:idx val="2"/>
              <c:layout>
                <c:manualLayout>
                  <c:x val="-9.6352504183391446E-2"/>
                  <c:y val="3.063283406266046E-3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0C9-4F43-9C0B-890311546A3A}"/>
                </c:ext>
              </c:extLst>
            </c:dLbl>
            <c:dLbl>
              <c:idx val="3"/>
              <c:layout>
                <c:manualLayout>
                  <c:x val="2.4847986342481793E-4"/>
                  <c:y val="-6.4286527574477309E-2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0C9-4F43-9C0B-890311546A3A}"/>
                </c:ext>
              </c:extLst>
            </c:dLbl>
            <c:dLbl>
              <c:idx val="4"/>
              <c:layout>
                <c:manualLayout>
                  <c:x val="0.17665892200782823"/>
                  <c:y val="-8.9774567303007777E-5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0C9-4F43-9C0B-890311546A3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(PL!$B$64,PL!$B$73:$B$76)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(PL!$C$64,PL!$C$73:$C$76)</c:f>
              <c:numCache>
                <c:formatCode>#\ ##0.0</c:formatCode>
                <c:ptCount val="5"/>
                <c:pt idx="0">
                  <c:v>13090.898009974628</c:v>
                </c:pt>
                <c:pt idx="1">
                  <c:v>5687.2432474624948</c:v>
                </c:pt>
                <c:pt idx="2">
                  <c:v>237.96025510593103</c:v>
                </c:pt>
                <c:pt idx="3">
                  <c:v>273.04794905624175</c:v>
                </c:pt>
                <c:pt idx="4">
                  <c:v>216.21163569847928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0C9-4F43-9C0B-890311546A3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IQ 2023 (Leasing)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839-4FA6-BBCF-9FF26F7368E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839-4FA6-BBCF-9FF26F7368E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839-4FA6-BBCF-9FF26F7368E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839-4FA6-BBCF-9FF26F7368E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839-4FA6-BBCF-9FF26F7368E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839-4FA6-BBCF-9FF26F7368E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839-4FA6-BBCF-9FF26F7368E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839-4FA6-BBCF-9FF26F7368E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839-4FA6-BBCF-9FF26F7368E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839-4FA6-BBCF-9FF26F7368E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(PL!$B$9,PL!$B$18:$B$21)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(PL!$D$9,PL!$D$18:$D$21)</c:f>
              <c:numCache>
                <c:formatCode>#\ ##0.0</c:formatCode>
                <c:ptCount val="5"/>
                <c:pt idx="0">
                  <c:v>15555.273190192765</c:v>
                </c:pt>
                <c:pt idx="1">
                  <c:v>3903.7201704277682</c:v>
                </c:pt>
                <c:pt idx="2">
                  <c:v>187.72799914640555</c:v>
                </c:pt>
                <c:pt idx="3">
                  <c:v>310.70833063618244</c:v>
                </c:pt>
                <c:pt idx="4">
                  <c:v>86.070101165348007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839-4FA6-BBCF-9FF26F7368E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IQ 2023 (pożyczki)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04D-4A21-95A0-8C8831A68A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04D-4A21-95A0-8C8831A68A8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04D-4A21-95A0-8C8831A68A8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04D-4A21-95A0-8C8831A68A8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04D-4A21-95A0-8C8831A68A8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04D-4A21-95A0-8C8831A68A8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04D-4A21-95A0-8C8831A68A8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04D-4A21-95A0-8C8831A68A8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04D-4A21-95A0-8C8831A68A8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B04D-4A21-95A0-8C8831A68A8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(PL!$B$37,PL!$B$46:$B$49)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(PL!$D$37,PL!$D$46:$D$49)</c:f>
              <c:numCache>
                <c:formatCode>#\ ##0.0</c:formatCode>
                <c:ptCount val="5"/>
                <c:pt idx="0">
                  <c:v>873.19233757108259</c:v>
                </c:pt>
                <c:pt idx="1">
                  <c:v>1823.4466973070832</c:v>
                </c:pt>
                <c:pt idx="2">
                  <c:v>48.369725543562133</c:v>
                </c:pt>
                <c:pt idx="3">
                  <c:v>8.5821282079794976</c:v>
                </c:pt>
                <c:pt idx="4">
                  <c:v>18.892744324134011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04D-4A21-95A0-8C8831A68A8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  <a:r>
              <a:rPr lang="pl-PL" baseline="0"/>
              <a:t> </a:t>
            </a:r>
            <a:r>
              <a:rPr lang="pl-PL"/>
              <a:t>IQ 2023 (leasing + pożyczki)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6A6-4B68-8BB2-5BA77DD3F9E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6A6-4B68-8BB2-5BA77DD3F9E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6A6-4B68-8BB2-5BA77DD3F9E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6A6-4B68-8BB2-5BA77DD3F9E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C6A6-4B68-8BB2-5BA77DD3F9E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C6A6-4B68-8BB2-5BA77DD3F9E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C6A6-4B68-8BB2-5BA77DD3F9E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C6A6-4B68-8BB2-5BA77DD3F9E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C6A6-4B68-8BB2-5BA77DD3F9E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C6A6-4B68-8BB2-5BA77DD3F9E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(PL!$B$64,PL!$B$73:$B$76)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(PL!$D$64,PL!$D$73:$D$76)</c:f>
              <c:numCache>
                <c:formatCode>#\ ##0.0</c:formatCode>
                <c:ptCount val="5"/>
                <c:pt idx="0">
                  <c:v>16428.465527763845</c:v>
                </c:pt>
                <c:pt idx="1">
                  <c:v>5727.1668677348516</c:v>
                </c:pt>
                <c:pt idx="2">
                  <c:v>236.09772468996769</c:v>
                </c:pt>
                <c:pt idx="3">
                  <c:v>319.29045884416195</c:v>
                </c:pt>
                <c:pt idx="4">
                  <c:v>104.96284548948202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6A6-4B68-8BB2-5BA77DD3F9E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2022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05D-4D71-BD70-0C0C407ABA9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05D-4D71-BD70-0C0C407ABA9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05D-4D71-BD70-0C0C407ABA9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05D-4D71-BD70-0C0C407ABA9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05D-4D71-BD70-0C0C407ABA98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05D-4D71-BD70-0C0C407ABA98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105D-4D71-BD70-0C0C407ABA98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05D-4D71-BD70-0C0C407ABA98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105D-4D71-BD70-0C0C407ABA98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05D-4D71-BD70-0C0C407ABA9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(Eng!$B$9,Eng!$B$18:$B$21)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(Eng!$C$9,Eng!$C$18:$C$21)</c:f>
              <c:numCache>
                <c:formatCode>#\ ##0.0</c:formatCode>
                <c:ptCount val="5"/>
                <c:pt idx="0">
                  <c:v>12382.09310726321</c:v>
                </c:pt>
                <c:pt idx="1">
                  <c:v>4004.4262634321881</c:v>
                </c:pt>
                <c:pt idx="2">
                  <c:v>193.17573931248231</c:v>
                </c:pt>
                <c:pt idx="3">
                  <c:v>223.17612972538623</c:v>
                </c:pt>
                <c:pt idx="4">
                  <c:v>176.46481753830801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05D-4D71-BD70-0C0C407ABA98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2022 (Loans)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BC9-42BA-A69E-44FF41126C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BC9-42BA-A69E-44FF41126CF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BC9-42BA-A69E-44FF41126CF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BC9-42BA-A69E-44FF41126CF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BC9-42BA-A69E-44FF41126CF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BC9-42BA-A69E-44FF41126CF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BC9-42BA-A69E-44FF41126CF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BC9-42BA-A69E-44FF41126CF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BC9-42BA-A69E-44FF41126CF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BC9-42BA-A69E-44FF41126CF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(Eng!$B$37,Eng!$B$46:$B$49)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(Eng!$C$37,Eng!$C$46:$C$49)</c:f>
              <c:numCache>
                <c:formatCode>#\ ##0.0</c:formatCode>
                <c:ptCount val="5"/>
                <c:pt idx="0">
                  <c:v>708.8049027114173</c:v>
                </c:pt>
                <c:pt idx="1">
                  <c:v>1682.8169840303069</c:v>
                </c:pt>
                <c:pt idx="2">
                  <c:v>44.784515793448719</c:v>
                </c:pt>
                <c:pt idx="3">
                  <c:v>49.87181933085553</c:v>
                </c:pt>
                <c:pt idx="4">
                  <c:v>39.74681816017128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BC9-42BA-A69E-44FF41126CF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2022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C5F-41DC-87B3-25A6A8CA85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C5F-41DC-87B3-25A6A8CA85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C5F-41DC-87B3-25A6A8CA853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C5F-41DC-87B3-25A6A8CA853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C5F-41DC-87B3-25A6A8CA853F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C5F-41DC-87B3-25A6A8CA853F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4C5F-41DC-87B3-25A6A8CA853F}"/>
                </c:ext>
              </c:extLst>
            </c:dLbl>
            <c:dLbl>
              <c:idx val="2"/>
              <c:layout>
                <c:manualLayout>
                  <c:x val="-9.6352504183391446E-2"/>
                  <c:y val="3.063283406266046E-3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C5F-41DC-87B3-25A6A8CA853F}"/>
                </c:ext>
              </c:extLst>
            </c:dLbl>
            <c:dLbl>
              <c:idx val="3"/>
              <c:layout>
                <c:manualLayout>
                  <c:x val="2.4847986342481793E-4"/>
                  <c:y val="-6.4286527574477309E-2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C5F-41DC-87B3-25A6A8CA853F}"/>
                </c:ext>
              </c:extLst>
            </c:dLbl>
            <c:dLbl>
              <c:idx val="4"/>
              <c:layout>
                <c:manualLayout>
                  <c:x val="0.17665892200782823"/>
                  <c:y val="-8.9774567303007777E-5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C5F-41DC-87B3-25A6A8CA853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(Eng!$B$64,Eng!$B$73:$B$76)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(Eng!$C$64,Eng!$C$73:$C$76)</c:f>
              <c:numCache>
                <c:formatCode>#\ ##0.0</c:formatCode>
                <c:ptCount val="5"/>
                <c:pt idx="0">
                  <c:v>13090.898009974628</c:v>
                </c:pt>
                <c:pt idx="1">
                  <c:v>5687.2432474624948</c:v>
                </c:pt>
                <c:pt idx="2">
                  <c:v>237.96025510593103</c:v>
                </c:pt>
                <c:pt idx="3">
                  <c:v>273.04794905624175</c:v>
                </c:pt>
                <c:pt idx="4">
                  <c:v>216.21163569847928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C5F-41DC-87B3-25A6A8CA853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2023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2C3-4AF8-A7DE-308AFA7CAF3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2C3-4AF8-A7DE-308AFA7CAF3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2C3-4AF8-A7DE-308AFA7CAF3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2C3-4AF8-A7DE-308AFA7CAF3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2C3-4AF8-A7DE-308AFA7CAF3E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2C3-4AF8-A7DE-308AFA7CAF3E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2C3-4AF8-A7DE-308AFA7CAF3E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2C3-4AF8-A7DE-308AFA7CAF3E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72C3-4AF8-A7DE-308AFA7CAF3E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72C3-4AF8-A7DE-308AFA7CAF3E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(Eng!$B$9,Eng!$B$18:$B$21)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(Eng!$D$9,Eng!$D$18:$D$21)</c:f>
              <c:numCache>
                <c:formatCode>#\ ##0.0</c:formatCode>
                <c:ptCount val="5"/>
                <c:pt idx="0">
                  <c:v>15555.273190192765</c:v>
                </c:pt>
                <c:pt idx="1">
                  <c:v>3903.7201704277682</c:v>
                </c:pt>
                <c:pt idx="2">
                  <c:v>187.72799914640555</c:v>
                </c:pt>
                <c:pt idx="3">
                  <c:v>310.70833063618244</c:v>
                </c:pt>
                <c:pt idx="4">
                  <c:v>86.070101165348007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2C3-4AF8-A7DE-308AFA7CAF3E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2023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DD6-4E08-AF3B-7A868793D29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DD6-4E08-AF3B-7A868793D29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DD6-4E08-AF3B-7A868793D29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DD6-4E08-AF3B-7A868793D29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DD6-4E08-AF3B-7A868793D29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3DD6-4E08-AF3B-7A868793D29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3DD6-4E08-AF3B-7A868793D29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3DD6-4E08-AF3B-7A868793D29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3DD6-4E08-AF3B-7A868793D29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3DD6-4E08-AF3B-7A868793D29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(Eng!$B$37,Eng!$B$46:$B$49)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(Eng!$D$37,Eng!$D$46:$D$49)</c:f>
              <c:numCache>
                <c:formatCode>#\ ##0.0</c:formatCode>
                <c:ptCount val="5"/>
                <c:pt idx="0">
                  <c:v>873.19233757108259</c:v>
                </c:pt>
                <c:pt idx="1">
                  <c:v>1823.4466973070832</c:v>
                </c:pt>
                <c:pt idx="2">
                  <c:v>48.369725543562133</c:v>
                </c:pt>
                <c:pt idx="3">
                  <c:v>8.5821282079794976</c:v>
                </c:pt>
                <c:pt idx="4">
                  <c:v>18.892744324134011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DD6-4E08-AF3B-7A868793D29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2023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08F-417A-A83D-D63EFA7986B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08F-417A-A83D-D63EFA7986B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08F-417A-A83D-D63EFA7986B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08F-417A-A83D-D63EFA7986B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08F-417A-A83D-D63EFA7986BA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08F-417A-A83D-D63EFA7986BA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108F-417A-A83D-D63EFA7986B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08F-417A-A83D-D63EFA7986BA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108F-417A-A83D-D63EFA7986BA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08F-417A-A83D-D63EFA7986B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(Eng!$B$64,Eng!$B$73:$B$76)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(Eng!$D$64,Eng!$D$73:$D$76)</c:f>
              <c:numCache>
                <c:formatCode>#\ ##0.0</c:formatCode>
                <c:ptCount val="5"/>
                <c:pt idx="0">
                  <c:v>16428.465527763845</c:v>
                </c:pt>
                <c:pt idx="1">
                  <c:v>5727.1668677348516</c:v>
                </c:pt>
                <c:pt idx="2">
                  <c:v>236.09772468996769</c:v>
                </c:pt>
                <c:pt idx="3">
                  <c:v>319.29045884416195</c:v>
                </c:pt>
                <c:pt idx="4">
                  <c:v>104.96284548948202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08F-417A-A83D-D63EFA7986B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244929</xdr:colOff>
      <xdr:row>7</xdr:row>
      <xdr:rowOff>77550</xdr:rowOff>
    </xdr:from>
    <xdr:to>
      <xdr:col>9</xdr:col>
      <xdr:colOff>591189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8290BF94-771F-4317-82EC-8296A79C4C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238125</xdr:colOff>
      <xdr:row>35</xdr:row>
      <xdr:rowOff>28226</xdr:rowOff>
    </xdr:from>
    <xdr:to>
      <xdr:col>9</xdr:col>
      <xdr:colOff>584385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68AE6663-5EA7-4468-B43D-32655A9717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244929</xdr:colOff>
      <xdr:row>62</xdr:row>
      <xdr:rowOff>77551</xdr:rowOff>
    </xdr:from>
    <xdr:to>
      <xdr:col>9</xdr:col>
      <xdr:colOff>591189</xdr:colOff>
      <xdr:row>83</xdr:row>
      <xdr:rowOff>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39E9421A-D907-4D02-8B3B-7793A20103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402770</xdr:colOff>
      <xdr:row>7</xdr:row>
      <xdr:rowOff>81633</xdr:rowOff>
    </xdr:from>
    <xdr:to>
      <xdr:col>13</xdr:col>
      <xdr:colOff>1864815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85087D00-55E2-407D-852E-8A8C28A277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402770</xdr:colOff>
      <xdr:row>35</xdr:row>
      <xdr:rowOff>40813</xdr:rowOff>
    </xdr:from>
    <xdr:to>
      <xdr:col>13</xdr:col>
      <xdr:colOff>1864815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9A173E5A-52A1-49EA-A85B-4BA8150930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402770</xdr:colOff>
      <xdr:row>62</xdr:row>
      <xdr:rowOff>84354</xdr:rowOff>
    </xdr:from>
    <xdr:to>
      <xdr:col>13</xdr:col>
      <xdr:colOff>1864815</xdr:colOff>
      <xdr:row>83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3F038FC-CF6E-4396-AC19-CC9199F797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244929</xdr:colOff>
      <xdr:row>7</xdr:row>
      <xdr:rowOff>77550</xdr:rowOff>
    </xdr:from>
    <xdr:to>
      <xdr:col>9</xdr:col>
      <xdr:colOff>591189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238125</xdr:colOff>
      <xdr:row>35</xdr:row>
      <xdr:rowOff>28226</xdr:rowOff>
    </xdr:from>
    <xdr:to>
      <xdr:col>9</xdr:col>
      <xdr:colOff>584385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244929</xdr:colOff>
      <xdr:row>62</xdr:row>
      <xdr:rowOff>77551</xdr:rowOff>
    </xdr:from>
    <xdr:to>
      <xdr:col>9</xdr:col>
      <xdr:colOff>591189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402770</xdr:colOff>
      <xdr:row>7</xdr:row>
      <xdr:rowOff>81633</xdr:rowOff>
    </xdr:from>
    <xdr:to>
      <xdr:col>13</xdr:col>
      <xdr:colOff>1864815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402770</xdr:colOff>
      <xdr:row>35</xdr:row>
      <xdr:rowOff>40813</xdr:rowOff>
    </xdr:from>
    <xdr:to>
      <xdr:col>13</xdr:col>
      <xdr:colOff>1864815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402770</xdr:colOff>
      <xdr:row>62</xdr:row>
      <xdr:rowOff>84354</xdr:rowOff>
    </xdr:from>
    <xdr:to>
      <xdr:col>13</xdr:col>
      <xdr:colOff>1864815</xdr:colOff>
      <xdr:row>83</xdr:row>
      <xdr:rowOff>148083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pac/Documents/Analizy/SZACOWANIE%20RYNKU%20LEASINGU%20-%20ZPL/2023/03%202023/model%20pe&#322;ny/Szacunek%20rynku%20leasingu%20Q1%202023%20(27%2004%202023)%20MaNie%20-%20do%20prezentacj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działy DL"/>
      <sheetName val="Dla ZPL 2"/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  <sheetName val="Comp IQ Le"/>
      <sheetName val="Comp IQ IL"/>
      <sheetName val="Comp IQ Le+IL"/>
      <sheetName val="Comp LE+IL III"/>
      <sheetName val="Comp LE III"/>
      <sheetName val="Comp IL III"/>
      <sheetName val="TOP 5"/>
      <sheetName val="Comp Q1 Le"/>
      <sheetName val="Comp Q1 IL"/>
      <sheetName val="Comp Q1 Le+IL"/>
      <sheetName val="Comp I-IVQ  MiU Le"/>
      <sheetName val="Comp I-IVQ  MiU IL"/>
      <sheetName val="Comp I-IVQ  MiU Le+IL"/>
      <sheetName val="struktura rynk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01F8-AEA6-4CE9-A9E8-F24F637A7CD1}">
  <sheetPr>
    <tabColor rgb="FFEB0000"/>
    <pageSetUpPr fitToPage="1"/>
  </sheetPr>
  <dimension ref="A1:F85"/>
  <sheetViews>
    <sheetView showGridLines="0" zoomScale="80" zoomScaleNormal="80" workbookViewId="0">
      <selection activeCell="B84" sqref="B84"/>
    </sheetView>
  </sheetViews>
  <sheetFormatPr defaultColWidth="9.08984375" defaultRowHeight="15.5" outlineLevelRow="1" x14ac:dyDescent="0.35"/>
  <cols>
    <col min="1" max="1" width="6.36328125" style="3" customWidth="1"/>
    <col min="2" max="2" width="37" style="3" bestFit="1" customWidth="1"/>
    <col min="3" max="4" width="10.453125" style="3" customWidth="1"/>
    <col min="5" max="5" width="8.36328125" style="3" customWidth="1"/>
    <col min="6" max="6" width="9" style="3" customWidth="1"/>
    <col min="7" max="7" width="11" style="3" customWidth="1"/>
    <col min="8" max="8" width="37" style="3" bestFit="1" customWidth="1"/>
    <col min="9" max="9" width="10.453125" style="3" customWidth="1"/>
    <col min="10" max="10" width="11.08984375" style="3" customWidth="1"/>
    <col min="11" max="11" width="9.36328125" style="3" customWidth="1"/>
    <col min="12" max="12" width="11.6328125" style="3" customWidth="1"/>
    <col min="13" max="13" width="10" style="3" customWidth="1"/>
    <col min="14" max="14" width="31.08984375" style="3" customWidth="1"/>
    <col min="15" max="15" width="10.36328125" style="3" customWidth="1"/>
    <col min="16" max="16" width="12.08984375" style="3" customWidth="1"/>
    <col min="17" max="17" width="5.54296875" style="3" customWidth="1"/>
    <col min="18" max="18" width="10" style="3" bestFit="1" customWidth="1"/>
    <col min="19" max="19" width="9" style="3" customWidth="1"/>
    <col min="20" max="20" width="10.453125" style="3" customWidth="1"/>
    <col min="21" max="23" width="9.08984375" style="3"/>
    <col min="24" max="24" width="8.453125" style="3" customWidth="1"/>
    <col min="25" max="25" width="2.453125" style="3" customWidth="1"/>
    <col min="26" max="16384" width="9.08984375" style="3"/>
  </cols>
  <sheetData>
    <row r="1" spans="1:6" s="51" customFormat="1" ht="20" x14ac:dyDescent="0.4">
      <c r="A1" s="51" t="s">
        <v>30</v>
      </c>
    </row>
    <row r="2" spans="1:6" s="51" customFormat="1" ht="20" x14ac:dyDescent="0.4"/>
    <row r="3" spans="1:6" s="51" customFormat="1" ht="20" x14ac:dyDescent="0.4">
      <c r="A3" s="51" t="s">
        <v>31</v>
      </c>
    </row>
    <row r="4" spans="1:6" x14ac:dyDescent="0.35">
      <c r="B4" s="4"/>
    </row>
    <row r="5" spans="1:6" ht="45" customHeight="1" x14ac:dyDescent="0.35">
      <c r="A5" s="5"/>
      <c r="B5" s="3" t="s">
        <v>32</v>
      </c>
      <c r="C5" s="48" t="s">
        <v>23</v>
      </c>
      <c r="D5" s="48"/>
      <c r="E5" s="48"/>
      <c r="F5" s="48"/>
    </row>
    <row r="6" spans="1:6" ht="15.75" customHeight="1" x14ac:dyDescent="0.35">
      <c r="A6" s="5"/>
      <c r="B6" s="4"/>
      <c r="C6" s="5"/>
      <c r="D6" s="5"/>
      <c r="E6" s="5"/>
      <c r="F6" s="5"/>
    </row>
    <row r="8" spans="1:6" ht="31" x14ac:dyDescent="0.35">
      <c r="A8" s="6"/>
      <c r="C8" s="7" t="s">
        <v>24</v>
      </c>
      <c r="D8" s="7" t="s">
        <v>25</v>
      </c>
      <c r="F8" s="7" t="s">
        <v>26</v>
      </c>
    </row>
    <row r="9" spans="1:6" x14ac:dyDescent="0.35">
      <c r="A9" s="8"/>
      <c r="B9" s="52" t="s">
        <v>36</v>
      </c>
      <c r="C9" s="10">
        <f>SUM(C10:C11,C13:C17)</f>
        <v>12382.09310726321</v>
      </c>
      <c r="D9" s="10">
        <f>SUM(D10:D11,D13:D17)</f>
        <v>15555.273190192765</v>
      </c>
      <c r="F9" s="11">
        <f t="shared" ref="F9:F21" si="0">IF(C9,D9/C9-1,"")</f>
        <v>0.25627170264680044</v>
      </c>
    </row>
    <row r="10" spans="1:6" x14ac:dyDescent="0.35">
      <c r="A10" s="8"/>
      <c r="B10" s="53" t="s">
        <v>37</v>
      </c>
      <c r="C10" s="10">
        <v>6686.2483554623896</v>
      </c>
      <c r="D10" s="10">
        <v>8787.1881759134467</v>
      </c>
      <c r="F10" s="11">
        <f t="shared" si="0"/>
        <v>0.31421803510105573</v>
      </c>
    </row>
    <row r="11" spans="1:6" x14ac:dyDescent="0.35">
      <c r="A11" s="8"/>
      <c r="B11" s="53" t="s">
        <v>38</v>
      </c>
      <c r="C11" s="10">
        <v>1389.9396659849324</v>
      </c>
      <c r="D11" s="10">
        <v>1522.8358370215517</v>
      </c>
      <c r="F11" s="11">
        <f t="shared" si="0"/>
        <v>9.5612906292912303E-2</v>
      </c>
    </row>
    <row r="12" spans="1:6" x14ac:dyDescent="0.35">
      <c r="A12" s="8"/>
      <c r="B12" s="53" t="s">
        <v>39</v>
      </c>
      <c r="C12" s="13">
        <f>SUM(C13:C16)</f>
        <v>4156.2508325032877</v>
      </c>
      <c r="D12" s="13">
        <f>SUM(D13:D16)</f>
        <v>5067.7912856072699</v>
      </c>
      <c r="F12" s="11">
        <f t="shared" si="0"/>
        <v>0.21931795982461577</v>
      </c>
    </row>
    <row r="13" spans="1:6" x14ac:dyDescent="0.35">
      <c r="A13" s="8"/>
      <c r="B13" s="54" t="s">
        <v>40</v>
      </c>
      <c r="C13" s="10">
        <v>903.08145216406388</v>
      </c>
      <c r="D13" s="10">
        <v>936.94286096944552</v>
      </c>
      <c r="F13" s="11">
        <f t="shared" si="0"/>
        <v>3.7495409438693672E-2</v>
      </c>
    </row>
    <row r="14" spans="1:6" x14ac:dyDescent="0.35">
      <c r="A14" s="8"/>
      <c r="B14" s="54" t="s">
        <v>41</v>
      </c>
      <c r="C14" s="10">
        <v>2066.5864732532796</v>
      </c>
      <c r="D14" s="10">
        <v>2710.3511517501702</v>
      </c>
      <c r="F14" s="11">
        <f t="shared" si="0"/>
        <v>0.31151112563098216</v>
      </c>
    </row>
    <row r="15" spans="1:6" x14ac:dyDescent="0.35">
      <c r="A15" s="8"/>
      <c r="B15" s="54" t="s">
        <v>42</v>
      </c>
      <c r="C15" s="10">
        <v>973.910091893507</v>
      </c>
      <c r="D15" s="10">
        <v>1205.1259303843719</v>
      </c>
      <c r="F15" s="11">
        <f t="shared" si="0"/>
        <v>0.23740983938397009</v>
      </c>
    </row>
    <row r="16" spans="1:6" x14ac:dyDescent="0.35">
      <c r="A16" s="8"/>
      <c r="B16" s="54" t="s">
        <v>43</v>
      </c>
      <c r="C16" s="10">
        <v>212.67281519243781</v>
      </c>
      <c r="D16" s="10">
        <v>215.37134250328211</v>
      </c>
      <c r="F16" s="11">
        <f t="shared" si="0"/>
        <v>1.2688633046036069E-2</v>
      </c>
    </row>
    <row r="17" spans="1:6" x14ac:dyDescent="0.35">
      <c r="A17" s="8"/>
      <c r="B17" s="53" t="s">
        <v>44</v>
      </c>
      <c r="C17" s="10">
        <v>149.65425331259934</v>
      </c>
      <c r="D17" s="10">
        <v>177.45789165049575</v>
      </c>
      <c r="F17" s="11">
        <f t="shared" si="0"/>
        <v>0.18578582113413034</v>
      </c>
    </row>
    <row r="18" spans="1:6" x14ac:dyDescent="0.35">
      <c r="A18" s="8"/>
      <c r="B18" s="52" t="s">
        <v>22</v>
      </c>
      <c r="C18" s="10">
        <v>4004.4262634321881</v>
      </c>
      <c r="D18" s="10">
        <v>3903.7201704277682</v>
      </c>
      <c r="F18" s="11">
        <f t="shared" si="0"/>
        <v>-2.5148694564325669E-2</v>
      </c>
    </row>
    <row r="19" spans="1:6" x14ac:dyDescent="0.35">
      <c r="A19" s="8"/>
      <c r="B19" s="52" t="s">
        <v>11</v>
      </c>
      <c r="C19" s="10">
        <v>193.17573931248231</v>
      </c>
      <c r="D19" s="10">
        <v>187.72799914640555</v>
      </c>
      <c r="F19" s="11">
        <f t="shared" si="0"/>
        <v>-2.8200954143959289E-2</v>
      </c>
    </row>
    <row r="20" spans="1:6" x14ac:dyDescent="0.35">
      <c r="A20" s="8"/>
      <c r="B20" s="52" t="s">
        <v>45</v>
      </c>
      <c r="C20" s="10">
        <v>223.17612972538623</v>
      </c>
      <c r="D20" s="10">
        <v>310.70833063618244</v>
      </c>
      <c r="F20" s="11">
        <f t="shared" si="0"/>
        <v>0.39221130422192929</v>
      </c>
    </row>
    <row r="21" spans="1:6" x14ac:dyDescent="0.35">
      <c r="A21" s="8"/>
      <c r="B21" s="52" t="s">
        <v>44</v>
      </c>
      <c r="C21" s="10">
        <v>176.46481753830801</v>
      </c>
      <c r="D21" s="10">
        <v>86.070101165348007</v>
      </c>
      <c r="F21" s="11">
        <f t="shared" si="0"/>
        <v>-0.51225347711782032</v>
      </c>
    </row>
    <row r="22" spans="1:6" ht="11.25" customHeight="1" thickBot="1" x14ac:dyDescent="0.4">
      <c r="B22" s="55"/>
    </row>
    <row r="23" spans="1:6" ht="16" thickBot="1" x14ac:dyDescent="0.4">
      <c r="A23" s="15"/>
      <c r="B23" s="56" t="s">
        <v>46</v>
      </c>
      <c r="C23" s="17">
        <f>SUM(C9,C18:C21)</f>
        <v>16979.336057271576</v>
      </c>
      <c r="D23" s="18">
        <f>SUM(D9,D18:D21)</f>
        <v>20043.499791568469</v>
      </c>
      <c r="F23" s="19">
        <f>IF(C23,D23/C23-1,"")</f>
        <v>0.18046428458459274</v>
      </c>
    </row>
    <row r="24" spans="1:6" ht="6" customHeight="1" thickBot="1" x14ac:dyDescent="0.4">
      <c r="A24" s="20"/>
      <c r="B24" s="57"/>
      <c r="C24" s="22"/>
      <c r="D24" s="22"/>
      <c r="E24" s="23"/>
      <c r="F24" s="20"/>
    </row>
    <row r="25" spans="1:6" ht="16.5" customHeight="1" thickBot="1" x14ac:dyDescent="0.4">
      <c r="B25" s="58" t="s">
        <v>47</v>
      </c>
      <c r="C25" s="17">
        <v>39.481111111111105</v>
      </c>
      <c r="D25" s="18">
        <v>213.10589933952332</v>
      </c>
      <c r="F25" s="24">
        <f>IF(C25,D25/C25-1,"")</f>
        <v>4.3976672221757527</v>
      </c>
    </row>
    <row r="26" spans="1:6" ht="6" hidden="1" customHeight="1" outlineLevel="1" thickBot="1" x14ac:dyDescent="0.4">
      <c r="A26" s="20"/>
      <c r="B26" s="55"/>
      <c r="C26" s="22"/>
      <c r="D26" s="22"/>
      <c r="E26" s="23"/>
      <c r="F26" s="20"/>
    </row>
    <row r="27" spans="1:6" ht="16" hidden="1" outlineLevel="1" thickBot="1" x14ac:dyDescent="0.4">
      <c r="A27" s="8"/>
      <c r="B27" s="59" t="s">
        <v>48</v>
      </c>
      <c r="C27" s="17" t="e">
        <v>#REF!</v>
      </c>
      <c r="D27" s="18" t="e">
        <v>#REF!</v>
      </c>
      <c r="F27" s="24" t="e">
        <f>IF(C27,D27/C27-1,"")</f>
        <v>#REF!</v>
      </c>
    </row>
    <row r="28" spans="1:6" ht="6" customHeight="1" collapsed="1" thickBot="1" x14ac:dyDescent="0.4">
      <c r="A28" s="20"/>
      <c r="B28" s="55"/>
      <c r="C28" s="26"/>
      <c r="D28" s="26"/>
      <c r="F28" s="27"/>
    </row>
    <row r="29" spans="1:6" ht="16.5" customHeight="1" collapsed="1" thickBot="1" x14ac:dyDescent="0.4">
      <c r="B29" s="59" t="s">
        <v>49</v>
      </c>
      <c r="C29" s="17">
        <f>C23+C25</f>
        <v>17018.817168382688</v>
      </c>
      <c r="D29" s="18">
        <f>D23+D25</f>
        <v>20256.605690907993</v>
      </c>
      <c r="F29" s="24">
        <f>IF(C29,D29/C29-1,"")</f>
        <v>0.1902475648272679</v>
      </c>
    </row>
    <row r="30" spans="1:6" ht="18" customHeight="1" x14ac:dyDescent="0.35">
      <c r="B30" s="4"/>
      <c r="C30" s="28"/>
      <c r="D30" s="29"/>
      <c r="F30" s="30"/>
    </row>
    <row r="31" spans="1:6" x14ac:dyDescent="0.35">
      <c r="B31" s="4" t="s">
        <v>33</v>
      </c>
    </row>
    <row r="33" spans="1:6" ht="45" customHeight="1" x14ac:dyDescent="0.35">
      <c r="A33" s="5"/>
      <c r="C33" s="48" t="str">
        <f>C$5</f>
        <v>I-III 2023 vs I-III 2022</v>
      </c>
      <c r="D33" s="48"/>
      <c r="E33" s="48"/>
      <c r="F33" s="48"/>
    </row>
    <row r="34" spans="1:6" ht="15.75" customHeight="1" x14ac:dyDescent="0.35">
      <c r="A34" s="5"/>
      <c r="B34" s="4"/>
      <c r="C34" s="5"/>
      <c r="D34" s="5"/>
      <c r="E34" s="5"/>
      <c r="F34" s="5"/>
    </row>
    <row r="36" spans="1:6" ht="31" x14ac:dyDescent="0.35">
      <c r="A36" s="6"/>
      <c r="C36" s="7" t="str">
        <f>C$8</f>
        <v>I-III 2022</v>
      </c>
      <c r="D36" s="7" t="str">
        <f>D$8</f>
        <v>I-III 2023</v>
      </c>
      <c r="F36" s="7" t="str">
        <f>F$8</f>
        <v>I-III 23/
I-III 22</v>
      </c>
    </row>
    <row r="37" spans="1:6" x14ac:dyDescent="0.35">
      <c r="A37" s="8"/>
      <c r="B37" s="52" t="s">
        <v>36</v>
      </c>
      <c r="C37" s="10">
        <f>SUM(C38:C39,C41:C45)</f>
        <v>708.8049027114173</v>
      </c>
      <c r="D37" s="10">
        <f>SUM(D38:D39,D41:D45)</f>
        <v>873.19233757108259</v>
      </c>
      <c r="F37" s="11">
        <f t="shared" ref="F37:F49" si="1">IF(C37,D37/C37-1,"")</f>
        <v>0.23192197772733802</v>
      </c>
    </row>
    <row r="38" spans="1:6" x14ac:dyDescent="0.35">
      <c r="A38" s="8"/>
      <c r="B38" s="53" t="s">
        <v>37</v>
      </c>
      <c r="C38" s="10">
        <v>313.49210210688619</v>
      </c>
      <c r="D38" s="10">
        <v>428.79508244669762</v>
      </c>
      <c r="F38" s="11">
        <f t="shared" si="1"/>
        <v>0.36780186666552295</v>
      </c>
    </row>
    <row r="39" spans="1:6" x14ac:dyDescent="0.35">
      <c r="A39" s="8"/>
      <c r="B39" s="53" t="s">
        <v>38</v>
      </c>
      <c r="C39" s="10">
        <v>81.221894627313659</v>
      </c>
      <c r="D39" s="10">
        <v>58.375361308722724</v>
      </c>
      <c r="F39" s="11">
        <f t="shared" si="1"/>
        <v>-0.28128540245733202</v>
      </c>
    </row>
    <row r="40" spans="1:6" x14ac:dyDescent="0.35">
      <c r="A40" s="8"/>
      <c r="B40" s="53" t="s">
        <v>39</v>
      </c>
      <c r="C40" s="13">
        <f>SUM(C41:C44)</f>
        <v>307.53172644976905</v>
      </c>
      <c r="D40" s="13">
        <f>SUM(D41:D44)</f>
        <v>379.44635625201778</v>
      </c>
      <c r="F40" s="11">
        <f t="shared" si="1"/>
        <v>0.23384458778432715</v>
      </c>
    </row>
    <row r="41" spans="1:6" x14ac:dyDescent="0.35">
      <c r="A41" s="8"/>
      <c r="B41" s="54" t="s">
        <v>40</v>
      </c>
      <c r="C41" s="10">
        <v>28.325261297091558</v>
      </c>
      <c r="D41" s="10">
        <v>26.424982221074341</v>
      </c>
      <c r="F41" s="11">
        <f t="shared" si="1"/>
        <v>-6.7087786272684413E-2</v>
      </c>
    </row>
    <row r="42" spans="1:6" x14ac:dyDescent="0.35">
      <c r="A42" s="8"/>
      <c r="B42" s="54" t="s">
        <v>41</v>
      </c>
      <c r="C42" s="10">
        <v>167.30482596449224</v>
      </c>
      <c r="D42" s="10">
        <v>208.67863969864109</v>
      </c>
      <c r="F42" s="11">
        <f t="shared" si="1"/>
        <v>0.24729599696621896</v>
      </c>
    </row>
    <row r="43" spans="1:6" x14ac:dyDescent="0.35">
      <c r="A43" s="8"/>
      <c r="B43" s="54" t="s">
        <v>42</v>
      </c>
      <c r="C43" s="10">
        <v>109.11650136888497</v>
      </c>
      <c r="D43" s="10">
        <v>136.06211283986659</v>
      </c>
      <c r="F43" s="11">
        <f t="shared" si="1"/>
        <v>0.24694350655441077</v>
      </c>
    </row>
    <row r="44" spans="1:6" x14ac:dyDescent="0.35">
      <c r="A44" s="8"/>
      <c r="B44" s="54" t="s">
        <v>43</v>
      </c>
      <c r="C44" s="10">
        <v>2.7851378193003211</v>
      </c>
      <c r="D44" s="10">
        <v>8.2806214924357455</v>
      </c>
      <c r="F44" s="11">
        <f t="shared" si="1"/>
        <v>1.9731460450729124</v>
      </c>
    </row>
    <row r="45" spans="1:6" x14ac:dyDescent="0.35">
      <c r="A45" s="8"/>
      <c r="B45" s="53" t="s">
        <v>44</v>
      </c>
      <c r="C45" s="10">
        <v>6.5591795274483475</v>
      </c>
      <c r="D45" s="10">
        <v>6.5755375636445219</v>
      </c>
      <c r="F45" s="11">
        <f t="shared" si="1"/>
        <v>2.4939149977096786E-3</v>
      </c>
    </row>
    <row r="46" spans="1:6" x14ac:dyDescent="0.35">
      <c r="A46" s="8"/>
      <c r="B46" s="52" t="s">
        <v>22</v>
      </c>
      <c r="C46" s="10">
        <v>1682.8169840303069</v>
      </c>
      <c r="D46" s="10">
        <v>1823.4466973070832</v>
      </c>
      <c r="F46" s="11">
        <f t="shared" si="1"/>
        <v>8.3568037767227432E-2</v>
      </c>
    </row>
    <row r="47" spans="1:6" x14ac:dyDescent="0.35">
      <c r="A47" s="8"/>
      <c r="B47" s="52" t="s">
        <v>11</v>
      </c>
      <c r="C47" s="10">
        <v>44.784515793448719</v>
      </c>
      <c r="D47" s="10">
        <v>48.369725543562133</v>
      </c>
      <c r="F47" s="11">
        <f t="shared" si="1"/>
        <v>8.0054672616062472E-2</v>
      </c>
    </row>
    <row r="48" spans="1:6" x14ac:dyDescent="0.35">
      <c r="A48" s="8"/>
      <c r="B48" s="52" t="s">
        <v>45</v>
      </c>
      <c r="C48" s="10">
        <v>49.87181933085553</v>
      </c>
      <c r="D48" s="10">
        <v>8.5821282079794976</v>
      </c>
      <c r="F48" s="11">
        <f t="shared" si="1"/>
        <v>-0.82791627971210258</v>
      </c>
    </row>
    <row r="49" spans="1:6" x14ac:dyDescent="0.35">
      <c r="A49" s="8"/>
      <c r="B49" s="52" t="s">
        <v>44</v>
      </c>
      <c r="C49" s="10">
        <v>39.74681816017128</v>
      </c>
      <c r="D49" s="10">
        <v>18.892744324134011</v>
      </c>
      <c r="F49" s="11">
        <f t="shared" si="1"/>
        <v>-0.52467278643537596</v>
      </c>
    </row>
    <row r="50" spans="1:6" ht="11.25" customHeight="1" thickBot="1" x14ac:dyDescent="0.4">
      <c r="B50" s="55"/>
    </row>
    <row r="51" spans="1:6" ht="16" thickBot="1" x14ac:dyDescent="0.4">
      <c r="A51" s="15"/>
      <c r="B51" s="56" t="s">
        <v>50</v>
      </c>
      <c r="C51" s="17">
        <f>SUM(C37,C46:C49)</f>
        <v>2526.0250400261998</v>
      </c>
      <c r="D51" s="18">
        <f>SUM(D37,D46:D49)</f>
        <v>2772.4836329538421</v>
      </c>
      <c r="F51" s="19">
        <f>IF(C51,D51/C51-1,"")</f>
        <v>9.7567755276521728E-2</v>
      </c>
    </row>
    <row r="52" spans="1:6" ht="6" customHeight="1" thickBot="1" x14ac:dyDescent="0.4">
      <c r="A52" s="20"/>
      <c r="B52" s="60"/>
      <c r="C52" s="22"/>
      <c r="D52" s="22"/>
      <c r="E52" s="23"/>
      <c r="F52" s="20"/>
    </row>
    <row r="53" spans="1:6" ht="16.5" customHeight="1" outlineLevel="1" thickBot="1" x14ac:dyDescent="0.4">
      <c r="B53" s="58" t="s">
        <v>51</v>
      </c>
      <c r="C53" s="17">
        <v>12.678722849355076</v>
      </c>
      <c r="D53" s="18">
        <v>5.3970782733655369</v>
      </c>
      <c r="F53" s="24">
        <f>IF(C53,D53/C53-1,"")</f>
        <v>-0.57432003700277523</v>
      </c>
    </row>
    <row r="54" spans="1:6" ht="6" customHeight="1" outlineLevel="1" thickBot="1" x14ac:dyDescent="0.4">
      <c r="A54" s="20"/>
      <c r="B54" s="55"/>
      <c r="C54" s="22"/>
      <c r="D54" s="22"/>
      <c r="E54" s="23"/>
      <c r="F54" s="20"/>
    </row>
    <row r="55" spans="1:6" ht="16.5" customHeight="1" outlineLevel="1" collapsed="1" thickBot="1" x14ac:dyDescent="0.4">
      <c r="A55" s="8"/>
      <c r="B55" s="59" t="s">
        <v>52</v>
      </c>
      <c r="C55" s="17">
        <f>C51+C53</f>
        <v>2538.7037628755547</v>
      </c>
      <c r="D55" s="18">
        <f>D51+D53</f>
        <v>2777.8807112272075</v>
      </c>
      <c r="F55" s="24">
        <f>IF(C55,D55/C55-1,"")</f>
        <v>9.4212232182907529E-2</v>
      </c>
    </row>
    <row r="56" spans="1:6" ht="18" customHeight="1" x14ac:dyDescent="0.35">
      <c r="A56" s="20"/>
      <c r="B56" s="25"/>
      <c r="C56" s="26"/>
      <c r="D56" s="26"/>
      <c r="F56" s="27"/>
    </row>
    <row r="57" spans="1:6" ht="18" customHeight="1" x14ac:dyDescent="0.35">
      <c r="A57" s="32"/>
      <c r="B57" s="4" t="s">
        <v>34</v>
      </c>
      <c r="C57" s="33"/>
      <c r="D57" s="33"/>
      <c r="E57" s="32"/>
      <c r="F57" s="15"/>
    </row>
    <row r="60" spans="1:6" ht="45" customHeight="1" x14ac:dyDescent="0.35">
      <c r="A60" s="5"/>
      <c r="C60" s="48" t="str">
        <f>C$5</f>
        <v>I-III 2023 vs I-III 2022</v>
      </c>
      <c r="D60" s="48"/>
      <c r="E60" s="48"/>
      <c r="F60" s="48"/>
    </row>
    <row r="61" spans="1:6" ht="15.75" customHeight="1" x14ac:dyDescent="0.35">
      <c r="A61" s="5"/>
      <c r="B61" s="4"/>
      <c r="C61" s="5"/>
      <c r="D61" s="5"/>
      <c r="E61" s="5"/>
      <c r="F61" s="5"/>
    </row>
    <row r="63" spans="1:6" ht="31" x14ac:dyDescent="0.35">
      <c r="A63" s="6"/>
      <c r="C63" s="7" t="str">
        <f>C$8</f>
        <v>I-III 2022</v>
      </c>
      <c r="D63" s="7" t="str">
        <f>D$8</f>
        <v>I-III 2023</v>
      </c>
      <c r="F63" s="7" t="str">
        <f>F$8</f>
        <v>I-III 23/
I-III 22</v>
      </c>
    </row>
    <row r="64" spans="1:6" x14ac:dyDescent="0.35">
      <c r="A64" s="8"/>
      <c r="B64" s="52" t="s">
        <v>36</v>
      </c>
      <c r="C64" s="10">
        <f>SUM(C65:C66,C68:C72)</f>
        <v>13090.898009974628</v>
      </c>
      <c r="D64" s="10">
        <f>SUM(D65:D66,D68:D72)</f>
        <v>16428.465527763845</v>
      </c>
      <c r="F64" s="11">
        <f t="shared" ref="F64:F76" si="2">IF(C64,D64/C64-1,"")</f>
        <v>0.2549532900833964</v>
      </c>
    </row>
    <row r="65" spans="1:6" x14ac:dyDescent="0.35">
      <c r="A65" s="8"/>
      <c r="B65" s="53" t="s">
        <v>37</v>
      </c>
      <c r="C65" s="10">
        <v>6999.7404575692753</v>
      </c>
      <c r="D65" s="10">
        <v>9215.9832583601437</v>
      </c>
      <c r="F65" s="11">
        <f t="shared" si="2"/>
        <v>0.31661785379403606</v>
      </c>
    </row>
    <row r="66" spans="1:6" x14ac:dyDescent="0.35">
      <c r="A66" s="8"/>
      <c r="B66" s="53" t="s">
        <v>38</v>
      </c>
      <c r="C66" s="10">
        <v>1471.1615606122461</v>
      </c>
      <c r="D66" s="10">
        <v>1581.2111983302743</v>
      </c>
      <c r="F66" s="11">
        <f t="shared" si="2"/>
        <v>7.4804590239721414E-2</v>
      </c>
    </row>
    <row r="67" spans="1:6" x14ac:dyDescent="0.35">
      <c r="A67" s="8"/>
      <c r="B67" s="53" t="s">
        <v>39</v>
      </c>
      <c r="C67" s="13">
        <f>SUM(C68:C71)</f>
        <v>4463.7825589530576</v>
      </c>
      <c r="D67" s="13">
        <f>SUM(D68:D71)</f>
        <v>5447.2376418592876</v>
      </c>
      <c r="F67" s="11">
        <f t="shared" si="2"/>
        <v>0.22031876999333289</v>
      </c>
    </row>
    <row r="68" spans="1:6" x14ac:dyDescent="0.35">
      <c r="A68" s="8"/>
      <c r="B68" s="54" t="s">
        <v>40</v>
      </c>
      <c r="C68" s="10">
        <v>931.40671346115539</v>
      </c>
      <c r="D68" s="10">
        <v>963.36784319051981</v>
      </c>
      <c r="F68" s="11">
        <f t="shared" si="2"/>
        <v>3.4314901607907844E-2</v>
      </c>
    </row>
    <row r="69" spans="1:6" x14ac:dyDescent="0.35">
      <c r="A69" s="8"/>
      <c r="B69" s="54" t="s">
        <v>41</v>
      </c>
      <c r="C69" s="10">
        <v>2233.891299217772</v>
      </c>
      <c r="D69" s="10">
        <v>2919.0297914488115</v>
      </c>
      <c r="F69" s="11">
        <f t="shared" si="2"/>
        <v>0.30670180436754024</v>
      </c>
    </row>
    <row r="70" spans="1:6" x14ac:dyDescent="0.35">
      <c r="A70" s="8"/>
      <c r="B70" s="54" t="s">
        <v>42</v>
      </c>
      <c r="C70" s="10">
        <v>1083.026593262392</v>
      </c>
      <c r="D70" s="10">
        <v>1341.1880432242385</v>
      </c>
      <c r="F70" s="11">
        <f t="shared" si="2"/>
        <v>0.23837037019025442</v>
      </c>
    </row>
    <row r="71" spans="1:6" x14ac:dyDescent="0.35">
      <c r="A71" s="8"/>
      <c r="B71" s="54" t="s">
        <v>43</v>
      </c>
      <c r="C71" s="10">
        <v>215.45795301173814</v>
      </c>
      <c r="D71" s="10">
        <v>223.65196399571786</v>
      </c>
      <c r="F71" s="11">
        <f t="shared" si="2"/>
        <v>3.8030673128753412E-2</v>
      </c>
    </row>
    <row r="72" spans="1:6" x14ac:dyDescent="0.35">
      <c r="A72" s="8"/>
      <c r="B72" s="53" t="s">
        <v>44</v>
      </c>
      <c r="C72" s="10">
        <v>156.21343284004769</v>
      </c>
      <c r="D72" s="10">
        <v>184.03342921414028</v>
      </c>
      <c r="F72" s="11">
        <f t="shared" si="2"/>
        <v>0.17808965508477392</v>
      </c>
    </row>
    <row r="73" spans="1:6" x14ac:dyDescent="0.35">
      <c r="A73" s="8"/>
      <c r="B73" s="52" t="s">
        <v>22</v>
      </c>
      <c r="C73" s="10">
        <v>5687.2432474624948</v>
      </c>
      <c r="D73" s="10">
        <v>5727.1668677348516</v>
      </c>
      <c r="F73" s="11">
        <f t="shared" si="2"/>
        <v>7.0198545297266435E-3</v>
      </c>
    </row>
    <row r="74" spans="1:6" x14ac:dyDescent="0.35">
      <c r="A74" s="8"/>
      <c r="B74" s="52" t="s">
        <v>11</v>
      </c>
      <c r="C74" s="10">
        <v>237.96025510593103</v>
      </c>
      <c r="D74" s="10">
        <v>236.09772468996769</v>
      </c>
      <c r="F74" s="11">
        <f t="shared" si="2"/>
        <v>-7.8270651337728481E-3</v>
      </c>
    </row>
    <row r="75" spans="1:6" x14ac:dyDescent="0.35">
      <c r="A75" s="8"/>
      <c r="B75" s="52" t="s">
        <v>45</v>
      </c>
      <c r="C75" s="10">
        <v>273.04794905624175</v>
      </c>
      <c r="D75" s="10">
        <v>319.29045884416195</v>
      </c>
      <c r="F75" s="11">
        <f t="shared" si="2"/>
        <v>0.16935673733405432</v>
      </c>
    </row>
    <row r="76" spans="1:6" x14ac:dyDescent="0.35">
      <c r="A76" s="8"/>
      <c r="B76" s="52" t="s">
        <v>44</v>
      </c>
      <c r="C76" s="10">
        <v>216.21163569847928</v>
      </c>
      <c r="D76" s="10">
        <v>104.96284548948202</v>
      </c>
      <c r="F76" s="11">
        <f t="shared" si="2"/>
        <v>-0.5145365551192661</v>
      </c>
    </row>
    <row r="77" spans="1:6" ht="11.25" customHeight="1" thickBot="1" x14ac:dyDescent="0.4">
      <c r="B77" s="55"/>
    </row>
    <row r="78" spans="1:6" ht="16" thickBot="1" x14ac:dyDescent="0.4">
      <c r="A78" s="15"/>
      <c r="B78" s="56" t="s">
        <v>53</v>
      </c>
      <c r="C78" s="17">
        <f>SUM(C64,C73:C76)</f>
        <v>19505.361097297777</v>
      </c>
      <c r="D78" s="18">
        <f>SUM(D64,D73:D76)</f>
        <v>22815.983424522306</v>
      </c>
      <c r="F78" s="19">
        <f>IF(C78,D78/C78-1,"")</f>
        <v>0.16972884073820982</v>
      </c>
    </row>
    <row r="79" spans="1:6" ht="6" customHeight="1" thickBot="1" x14ac:dyDescent="0.4">
      <c r="A79" s="20"/>
      <c r="B79" s="60"/>
      <c r="C79" s="22"/>
      <c r="D79" s="22"/>
      <c r="E79" s="23"/>
      <c r="F79" s="20"/>
    </row>
    <row r="80" spans="1:6" ht="16.5" customHeight="1" thickBot="1" x14ac:dyDescent="0.4">
      <c r="B80" s="58" t="s">
        <v>54</v>
      </c>
      <c r="C80" s="17">
        <v>52.15983396046618</v>
      </c>
      <c r="D80" s="18">
        <v>218.50297761288886</v>
      </c>
      <c r="F80" s="24">
        <f>IF(C80,D80/C80-1,"")</f>
        <v>3.1891041635312751</v>
      </c>
    </row>
    <row r="81" spans="1:6" ht="6" customHeight="1" thickBot="1" x14ac:dyDescent="0.4">
      <c r="A81" s="20"/>
      <c r="B81" s="55"/>
      <c r="C81" s="22"/>
      <c r="D81" s="22"/>
      <c r="E81" s="23"/>
      <c r="F81" s="20"/>
    </row>
    <row r="82" spans="1:6" ht="16.5" customHeight="1" thickBot="1" x14ac:dyDescent="0.4">
      <c r="B82" s="59" t="s">
        <v>48</v>
      </c>
      <c r="C82" s="17">
        <f>C78+C80</f>
        <v>19557.520931258245</v>
      </c>
      <c r="D82" s="18">
        <f>D78+D80</f>
        <v>23034.486402135197</v>
      </c>
      <c r="F82" s="24">
        <f>IF(C82,D82/C82-1,"")</f>
        <v>0.1777815032435841</v>
      </c>
    </row>
    <row r="83" spans="1:6" ht="18" customHeight="1" x14ac:dyDescent="0.35">
      <c r="A83" s="34"/>
      <c r="B83" s="1"/>
      <c r="C83" s="35"/>
      <c r="D83" s="35"/>
      <c r="E83" s="34"/>
      <c r="F83" s="30"/>
    </row>
    <row r="84" spans="1:6" s="32" customFormat="1" x14ac:dyDescent="0.35"/>
    <row r="85" spans="1:6" x14ac:dyDescent="0.35">
      <c r="B85" s="3" t="s">
        <v>35</v>
      </c>
    </row>
  </sheetData>
  <mergeCells count="3">
    <mergeCell ref="C5:F5"/>
    <mergeCell ref="C33:F33"/>
    <mergeCell ref="C60:F60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B0000"/>
    <pageSetUpPr fitToPage="1"/>
  </sheetPr>
  <dimension ref="A1:S87"/>
  <sheetViews>
    <sheetView showGridLines="0" tabSelected="1" topLeftCell="A31" zoomScale="80" zoomScaleNormal="80" workbookViewId="0">
      <selection activeCell="B87" sqref="B87"/>
    </sheetView>
  </sheetViews>
  <sheetFormatPr defaultColWidth="9.08984375" defaultRowHeight="15.5" outlineLevelRow="1" x14ac:dyDescent="0.35"/>
  <cols>
    <col min="1" max="1" width="6.36328125" style="3" customWidth="1"/>
    <col min="2" max="2" width="37" style="3" bestFit="1" customWidth="1"/>
    <col min="3" max="4" width="10.453125" style="3" customWidth="1"/>
    <col min="5" max="5" width="8.36328125" style="3" customWidth="1"/>
    <col min="6" max="6" width="9" style="3" customWidth="1"/>
    <col min="7" max="7" width="11" style="3" customWidth="1"/>
    <col min="8" max="8" width="37" style="3" bestFit="1" customWidth="1"/>
    <col min="9" max="9" width="10.453125" style="3" customWidth="1"/>
    <col min="10" max="10" width="11.08984375" style="3" customWidth="1"/>
    <col min="11" max="11" width="9.36328125" style="3" customWidth="1"/>
    <col min="12" max="12" width="11.6328125" style="3" customWidth="1"/>
    <col min="13" max="13" width="10" style="3" customWidth="1"/>
    <col min="14" max="14" width="31.08984375" style="3" customWidth="1"/>
    <col min="15" max="15" width="10.36328125" style="3" customWidth="1"/>
    <col min="16" max="16" width="12.08984375" style="3" customWidth="1"/>
    <col min="17" max="17" width="5.54296875" style="3" customWidth="1"/>
    <col min="18" max="18" width="10" style="3" bestFit="1" customWidth="1"/>
    <col min="19" max="19" width="9" style="3" customWidth="1"/>
    <col min="20" max="20" width="10.453125" style="3" customWidth="1"/>
    <col min="21" max="23" width="9.08984375" style="3"/>
    <col min="24" max="24" width="8.453125" style="3" customWidth="1"/>
    <col min="25" max="25" width="2.453125" style="3" customWidth="1"/>
    <col min="26" max="16384" width="9.08984375" style="3"/>
  </cols>
  <sheetData>
    <row r="1" spans="1:19" s="44" customFormat="1" ht="18" x14ac:dyDescent="0.25">
      <c r="A1" s="42"/>
      <c r="B1" s="43" t="s">
        <v>27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R1" s="42"/>
    </row>
    <row r="2" spans="1:19" s="44" customFormat="1" x14ac:dyDescent="0.25">
      <c r="A2" s="42"/>
      <c r="B2" s="45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R2" s="42"/>
    </row>
    <row r="3" spans="1:19" s="44" customFormat="1" ht="20" x14ac:dyDescent="0.3">
      <c r="B3" s="49" t="s">
        <v>28</v>
      </c>
      <c r="C3" s="50"/>
      <c r="D3" s="50"/>
      <c r="E3" s="50"/>
      <c r="F3" s="50"/>
      <c r="G3" s="46"/>
      <c r="I3" s="47"/>
      <c r="K3" s="42"/>
      <c r="L3" s="42"/>
      <c r="Q3" s="42"/>
      <c r="S3" s="42"/>
    </row>
    <row r="4" spans="1:19" x14ac:dyDescent="0.35">
      <c r="B4" s="4" t="s">
        <v>0</v>
      </c>
    </row>
    <row r="5" spans="1:19" ht="45" customHeight="1" x14ac:dyDescent="0.35">
      <c r="A5" s="5"/>
      <c r="C5" s="48" t="s">
        <v>23</v>
      </c>
      <c r="D5" s="48"/>
      <c r="E5" s="48"/>
      <c r="F5" s="48"/>
    </row>
    <row r="6" spans="1:19" ht="15.75" customHeight="1" x14ac:dyDescent="0.35">
      <c r="A6" s="5"/>
      <c r="B6" s="4"/>
      <c r="C6" s="5"/>
      <c r="D6" s="5"/>
      <c r="E6" s="5"/>
      <c r="F6" s="5"/>
    </row>
    <row r="8" spans="1:19" ht="31" x14ac:dyDescent="0.35">
      <c r="A8" s="6"/>
      <c r="C8" s="7" t="s">
        <v>24</v>
      </c>
      <c r="D8" s="7" t="s">
        <v>25</v>
      </c>
      <c r="F8" s="7" t="s">
        <v>26</v>
      </c>
    </row>
    <row r="9" spans="1:19" x14ac:dyDescent="0.35">
      <c r="A9" s="8"/>
      <c r="B9" s="9" t="s">
        <v>1</v>
      </c>
      <c r="C9" s="10">
        <f>SUM(C10:C11,C13:C17)</f>
        <v>12382.09310726321</v>
      </c>
      <c r="D9" s="10">
        <f>SUM(D10:D11,D13:D17)</f>
        <v>15555.273190192765</v>
      </c>
      <c r="F9" s="11">
        <f t="shared" ref="F9:F21" si="0">IF(C9,D9/C9-1,"")</f>
        <v>0.25627170264680044</v>
      </c>
    </row>
    <row r="10" spans="1:19" x14ac:dyDescent="0.35">
      <c r="A10" s="8"/>
      <c r="B10" s="12" t="s">
        <v>2</v>
      </c>
      <c r="C10" s="10">
        <v>6686.2483554623896</v>
      </c>
      <c r="D10" s="10">
        <v>8787.1881759134467</v>
      </c>
      <c r="F10" s="11">
        <f t="shared" si="0"/>
        <v>0.31421803510105573</v>
      </c>
    </row>
    <row r="11" spans="1:19" x14ac:dyDescent="0.35">
      <c r="A11" s="8"/>
      <c r="B11" s="12" t="s">
        <v>3</v>
      </c>
      <c r="C11" s="10">
        <v>1389.9396659849324</v>
      </c>
      <c r="D11" s="10">
        <v>1522.8358370215517</v>
      </c>
      <c r="F11" s="11">
        <f t="shared" si="0"/>
        <v>9.5612906292912303E-2</v>
      </c>
    </row>
    <row r="12" spans="1:19" x14ac:dyDescent="0.35">
      <c r="A12" s="8"/>
      <c r="B12" s="12" t="s">
        <v>4</v>
      </c>
      <c r="C12" s="13">
        <f>SUM(C13:C16)</f>
        <v>4156.2508325032877</v>
      </c>
      <c r="D12" s="13">
        <f>SUM(D13:D16)</f>
        <v>5067.7912856072699</v>
      </c>
      <c r="F12" s="11">
        <f t="shared" si="0"/>
        <v>0.21931795982461577</v>
      </c>
    </row>
    <row r="13" spans="1:19" x14ac:dyDescent="0.35">
      <c r="A13" s="8"/>
      <c r="B13" s="14" t="s">
        <v>5</v>
      </c>
      <c r="C13" s="10">
        <v>903.08145216406388</v>
      </c>
      <c r="D13" s="10">
        <v>936.94286096944552</v>
      </c>
      <c r="F13" s="11">
        <f t="shared" si="0"/>
        <v>3.7495409438693672E-2</v>
      </c>
    </row>
    <row r="14" spans="1:19" x14ac:dyDescent="0.35">
      <c r="A14" s="8"/>
      <c r="B14" s="14" t="s">
        <v>6</v>
      </c>
      <c r="C14" s="10">
        <v>2066.5864732532796</v>
      </c>
      <c r="D14" s="10">
        <v>2710.3511517501702</v>
      </c>
      <c r="F14" s="11">
        <f t="shared" si="0"/>
        <v>0.31151112563098216</v>
      </c>
    </row>
    <row r="15" spans="1:19" x14ac:dyDescent="0.35">
      <c r="A15" s="8"/>
      <c r="B15" s="14" t="s">
        <v>7</v>
      </c>
      <c r="C15" s="10">
        <v>973.910091893507</v>
      </c>
      <c r="D15" s="10">
        <v>1205.1259303843719</v>
      </c>
      <c r="F15" s="11">
        <f t="shared" si="0"/>
        <v>0.23740983938397009</v>
      </c>
    </row>
    <row r="16" spans="1:19" x14ac:dyDescent="0.35">
      <c r="A16" s="8"/>
      <c r="B16" s="14" t="s">
        <v>8</v>
      </c>
      <c r="C16" s="10">
        <v>212.67281519243781</v>
      </c>
      <c r="D16" s="10">
        <v>215.37134250328211</v>
      </c>
      <c r="F16" s="11">
        <f t="shared" si="0"/>
        <v>1.2688633046036069E-2</v>
      </c>
    </row>
    <row r="17" spans="1:6" x14ac:dyDescent="0.35">
      <c r="A17" s="8"/>
      <c r="B17" s="12" t="s">
        <v>9</v>
      </c>
      <c r="C17" s="10">
        <v>149.65425331259934</v>
      </c>
      <c r="D17" s="10">
        <v>177.45789165049575</v>
      </c>
      <c r="F17" s="11">
        <f t="shared" si="0"/>
        <v>0.18578582113413034</v>
      </c>
    </row>
    <row r="18" spans="1:6" x14ac:dyDescent="0.35">
      <c r="A18" s="8"/>
      <c r="B18" s="9" t="s">
        <v>10</v>
      </c>
      <c r="C18" s="10">
        <v>4004.4262634321881</v>
      </c>
      <c r="D18" s="10">
        <v>3903.7201704277682</v>
      </c>
      <c r="F18" s="11">
        <f t="shared" si="0"/>
        <v>-2.5148694564325669E-2</v>
      </c>
    </row>
    <row r="19" spans="1:6" x14ac:dyDescent="0.35">
      <c r="A19" s="8"/>
      <c r="B19" s="9" t="s">
        <v>11</v>
      </c>
      <c r="C19" s="10">
        <v>193.17573931248231</v>
      </c>
      <c r="D19" s="10">
        <v>187.72799914640555</v>
      </c>
      <c r="F19" s="11">
        <f t="shared" si="0"/>
        <v>-2.8200954143959289E-2</v>
      </c>
    </row>
    <row r="20" spans="1:6" x14ac:dyDescent="0.35">
      <c r="A20" s="8"/>
      <c r="B20" s="9" t="s">
        <v>12</v>
      </c>
      <c r="C20" s="10">
        <v>223.17612972538623</v>
      </c>
      <c r="D20" s="10">
        <v>310.70833063618244</v>
      </c>
      <c r="F20" s="11">
        <f t="shared" si="0"/>
        <v>0.39221130422192929</v>
      </c>
    </row>
    <row r="21" spans="1:6" x14ac:dyDescent="0.35">
      <c r="A21" s="8"/>
      <c r="B21" s="9" t="s">
        <v>9</v>
      </c>
      <c r="C21" s="10">
        <v>176.46481753830801</v>
      </c>
      <c r="D21" s="10">
        <v>86.070101165348007</v>
      </c>
      <c r="F21" s="11">
        <f t="shared" si="0"/>
        <v>-0.51225347711782032</v>
      </c>
    </row>
    <row r="22" spans="1:6" ht="11.25" customHeight="1" thickBot="1" x14ac:dyDescent="0.4"/>
    <row r="23" spans="1:6" ht="16" thickBot="1" x14ac:dyDescent="0.4">
      <c r="A23" s="15"/>
      <c r="B23" s="16" t="s">
        <v>13</v>
      </c>
      <c r="C23" s="17">
        <f>SUM(C9,C18:C21)</f>
        <v>16979.336057271576</v>
      </c>
      <c r="D23" s="18">
        <f>SUM(D9,D18:D21)</f>
        <v>20043.499791568469</v>
      </c>
      <c r="F23" s="19">
        <f>IF(C23,D23/C23-1,"")</f>
        <v>0.18046428458459274</v>
      </c>
    </row>
    <row r="24" spans="1:6" ht="6" customHeight="1" thickBot="1" x14ac:dyDescent="0.4">
      <c r="A24" s="20"/>
      <c r="B24" s="21"/>
      <c r="C24" s="22"/>
      <c r="D24" s="22"/>
      <c r="E24" s="23"/>
      <c r="F24" s="20"/>
    </row>
    <row r="25" spans="1:6" ht="16.5" customHeight="1" thickBot="1" x14ac:dyDescent="0.4">
      <c r="B25" s="16" t="s">
        <v>14</v>
      </c>
      <c r="C25" s="17">
        <v>39.481111111111105</v>
      </c>
      <c r="D25" s="18">
        <v>213.10589933952332</v>
      </c>
      <c r="F25" s="24">
        <f>IF(C25,D25/C25-1,"")</f>
        <v>4.3976672221757527</v>
      </c>
    </row>
    <row r="26" spans="1:6" ht="6" hidden="1" customHeight="1" outlineLevel="1" thickBot="1" x14ac:dyDescent="0.4">
      <c r="A26" s="20"/>
      <c r="B26" s="21"/>
      <c r="C26" s="22"/>
      <c r="D26" s="22"/>
      <c r="E26" s="23"/>
      <c r="F26" s="20"/>
    </row>
    <row r="27" spans="1:6" ht="16" hidden="1" outlineLevel="1" thickBot="1" x14ac:dyDescent="0.4">
      <c r="A27" s="8"/>
      <c r="B27" s="16" t="s">
        <v>15</v>
      </c>
      <c r="C27" s="17" t="e">
        <v>#REF!</v>
      </c>
      <c r="D27" s="18" t="e">
        <v>#REF!</v>
      </c>
      <c r="F27" s="24" t="e">
        <f>IF(C27,D27/C27-1,"")</f>
        <v>#REF!</v>
      </c>
    </row>
    <row r="28" spans="1:6" ht="6" customHeight="1" collapsed="1" thickBot="1" x14ac:dyDescent="0.4">
      <c r="A28" s="20"/>
      <c r="B28" s="25"/>
      <c r="C28" s="26"/>
      <c r="D28" s="26"/>
      <c r="F28" s="27"/>
    </row>
    <row r="29" spans="1:6" ht="16.5" customHeight="1" collapsed="1" thickBot="1" x14ac:dyDescent="0.4">
      <c r="B29" s="16" t="s">
        <v>16</v>
      </c>
      <c r="C29" s="17">
        <f>C23+C25</f>
        <v>17018.817168382688</v>
      </c>
      <c r="D29" s="18">
        <f>D23+D25</f>
        <v>20256.605690907993</v>
      </c>
      <c r="F29" s="24">
        <f>IF(C29,D29/C29-1,"")</f>
        <v>0.1902475648272679</v>
      </c>
    </row>
    <row r="30" spans="1:6" ht="18" customHeight="1" x14ac:dyDescent="0.35">
      <c r="B30" s="4"/>
      <c r="C30" s="28"/>
      <c r="D30" s="29"/>
      <c r="F30" s="30"/>
    </row>
    <row r="31" spans="1:6" x14ac:dyDescent="0.35">
      <c r="B31" s="4" t="s">
        <v>17</v>
      </c>
    </row>
    <row r="33" spans="1:6" ht="45" customHeight="1" x14ac:dyDescent="0.35">
      <c r="A33" s="5"/>
      <c r="C33" s="48" t="str">
        <f>C$5</f>
        <v>I-III 2023 vs I-III 2022</v>
      </c>
      <c r="D33" s="48"/>
      <c r="E33" s="48"/>
      <c r="F33" s="48"/>
    </row>
    <row r="34" spans="1:6" ht="15.75" customHeight="1" x14ac:dyDescent="0.35">
      <c r="A34" s="5"/>
      <c r="B34" s="4"/>
      <c r="C34" s="5"/>
      <c r="D34" s="5"/>
      <c r="E34" s="5"/>
      <c r="F34" s="5"/>
    </row>
    <row r="36" spans="1:6" ht="31" x14ac:dyDescent="0.35">
      <c r="A36" s="6"/>
      <c r="C36" s="7" t="str">
        <f>C$8</f>
        <v>I-III 2022</v>
      </c>
      <c r="D36" s="7" t="str">
        <f>D$8</f>
        <v>I-III 2023</v>
      </c>
      <c r="F36" s="7" t="str">
        <f>F$8</f>
        <v>I-III 23/
I-III 22</v>
      </c>
    </row>
    <row r="37" spans="1:6" x14ac:dyDescent="0.35">
      <c r="A37" s="8"/>
      <c r="B37" s="9" t="s">
        <v>1</v>
      </c>
      <c r="C37" s="10">
        <f>SUM(C38:C39,C41:C45)</f>
        <v>708.8049027114173</v>
      </c>
      <c r="D37" s="10">
        <f>SUM(D38:D39,D41:D45)</f>
        <v>873.19233757108259</v>
      </c>
      <c r="F37" s="11">
        <f t="shared" ref="F37:F49" si="1">IF(C37,D37/C37-1,"")</f>
        <v>0.23192197772733802</v>
      </c>
    </row>
    <row r="38" spans="1:6" x14ac:dyDescent="0.35">
      <c r="A38" s="8"/>
      <c r="B38" s="12" t="s">
        <v>2</v>
      </c>
      <c r="C38" s="10">
        <v>313.49210210688619</v>
      </c>
      <c r="D38" s="10">
        <v>428.79508244669762</v>
      </c>
      <c r="F38" s="11">
        <f t="shared" si="1"/>
        <v>0.36780186666552295</v>
      </c>
    </row>
    <row r="39" spans="1:6" x14ac:dyDescent="0.35">
      <c r="A39" s="8"/>
      <c r="B39" s="12" t="s">
        <v>3</v>
      </c>
      <c r="C39" s="10">
        <v>81.221894627313659</v>
      </c>
      <c r="D39" s="10">
        <v>58.375361308722724</v>
      </c>
      <c r="F39" s="11">
        <f t="shared" si="1"/>
        <v>-0.28128540245733202</v>
      </c>
    </row>
    <row r="40" spans="1:6" x14ac:dyDescent="0.35">
      <c r="A40" s="8"/>
      <c r="B40" s="12" t="s">
        <v>4</v>
      </c>
      <c r="C40" s="13">
        <f>SUM(C41:C44)</f>
        <v>307.53172644976905</v>
      </c>
      <c r="D40" s="13">
        <f>SUM(D41:D44)</f>
        <v>379.44635625201778</v>
      </c>
      <c r="F40" s="11">
        <f t="shared" si="1"/>
        <v>0.23384458778432715</v>
      </c>
    </row>
    <row r="41" spans="1:6" x14ac:dyDescent="0.35">
      <c r="A41" s="8"/>
      <c r="B41" s="14" t="s">
        <v>5</v>
      </c>
      <c r="C41" s="10">
        <v>28.325261297091558</v>
      </c>
      <c r="D41" s="10">
        <v>26.424982221074341</v>
      </c>
      <c r="F41" s="11">
        <f t="shared" si="1"/>
        <v>-6.7087786272684413E-2</v>
      </c>
    </row>
    <row r="42" spans="1:6" x14ac:dyDescent="0.35">
      <c r="A42" s="8"/>
      <c r="B42" s="14" t="s">
        <v>6</v>
      </c>
      <c r="C42" s="10">
        <v>167.30482596449224</v>
      </c>
      <c r="D42" s="10">
        <v>208.67863969864109</v>
      </c>
      <c r="F42" s="11">
        <f t="shared" si="1"/>
        <v>0.24729599696621896</v>
      </c>
    </row>
    <row r="43" spans="1:6" x14ac:dyDescent="0.35">
      <c r="A43" s="8"/>
      <c r="B43" s="14" t="s">
        <v>7</v>
      </c>
      <c r="C43" s="10">
        <v>109.11650136888497</v>
      </c>
      <c r="D43" s="10">
        <v>136.06211283986659</v>
      </c>
      <c r="F43" s="11">
        <f t="shared" si="1"/>
        <v>0.24694350655441077</v>
      </c>
    </row>
    <row r="44" spans="1:6" x14ac:dyDescent="0.35">
      <c r="A44" s="8"/>
      <c r="B44" s="14" t="s">
        <v>8</v>
      </c>
      <c r="C44" s="10">
        <v>2.7851378193003211</v>
      </c>
      <c r="D44" s="10">
        <v>8.2806214924357455</v>
      </c>
      <c r="F44" s="11">
        <f t="shared" si="1"/>
        <v>1.9731460450729124</v>
      </c>
    </row>
    <row r="45" spans="1:6" x14ac:dyDescent="0.35">
      <c r="A45" s="8"/>
      <c r="B45" s="12" t="s">
        <v>9</v>
      </c>
      <c r="C45" s="10">
        <v>6.5591795274483475</v>
      </c>
      <c r="D45" s="10">
        <v>6.5755375636445219</v>
      </c>
      <c r="F45" s="11">
        <f t="shared" si="1"/>
        <v>2.4939149977096786E-3</v>
      </c>
    </row>
    <row r="46" spans="1:6" x14ac:dyDescent="0.35">
      <c r="A46" s="8"/>
      <c r="B46" s="9" t="s">
        <v>10</v>
      </c>
      <c r="C46" s="10">
        <v>1682.8169840303069</v>
      </c>
      <c r="D46" s="10">
        <v>1823.4466973070832</v>
      </c>
      <c r="F46" s="11">
        <f t="shared" si="1"/>
        <v>8.3568037767227432E-2</v>
      </c>
    </row>
    <row r="47" spans="1:6" x14ac:dyDescent="0.35">
      <c r="A47" s="8"/>
      <c r="B47" s="9" t="s">
        <v>11</v>
      </c>
      <c r="C47" s="10">
        <v>44.784515793448719</v>
      </c>
      <c r="D47" s="10">
        <v>48.369725543562133</v>
      </c>
      <c r="F47" s="11">
        <f t="shared" si="1"/>
        <v>8.0054672616062472E-2</v>
      </c>
    </row>
    <row r="48" spans="1:6" x14ac:dyDescent="0.35">
      <c r="A48" s="8"/>
      <c r="B48" s="9" t="s">
        <v>12</v>
      </c>
      <c r="C48" s="10">
        <v>49.87181933085553</v>
      </c>
      <c r="D48" s="10">
        <v>8.5821282079794976</v>
      </c>
      <c r="F48" s="11">
        <f t="shared" si="1"/>
        <v>-0.82791627971210258</v>
      </c>
    </row>
    <row r="49" spans="1:6" x14ac:dyDescent="0.35">
      <c r="A49" s="8"/>
      <c r="B49" s="9" t="s">
        <v>9</v>
      </c>
      <c r="C49" s="10">
        <v>39.74681816017128</v>
      </c>
      <c r="D49" s="10">
        <v>18.892744324134011</v>
      </c>
      <c r="F49" s="11">
        <f t="shared" si="1"/>
        <v>-0.52467278643537596</v>
      </c>
    </row>
    <row r="50" spans="1:6" ht="11.25" customHeight="1" thickBot="1" x14ac:dyDescent="0.4"/>
    <row r="51" spans="1:6" ht="16" thickBot="1" x14ac:dyDescent="0.4">
      <c r="A51" s="15"/>
      <c r="B51" s="16" t="s">
        <v>13</v>
      </c>
      <c r="C51" s="17">
        <f>SUM(C37,C46:C49)</f>
        <v>2526.0250400261998</v>
      </c>
      <c r="D51" s="18">
        <f>SUM(D37,D46:D49)</f>
        <v>2772.4836329538421</v>
      </c>
      <c r="F51" s="19">
        <f>IF(C51,D51/C51-1,"")</f>
        <v>9.7567755276521728E-2</v>
      </c>
    </row>
    <row r="52" spans="1:6" ht="6" customHeight="1" thickBot="1" x14ac:dyDescent="0.4">
      <c r="A52" s="20"/>
      <c r="B52" s="21"/>
      <c r="C52" s="22"/>
      <c r="D52" s="22"/>
      <c r="E52" s="23"/>
      <c r="F52" s="20"/>
    </row>
    <row r="53" spans="1:6" ht="16.5" customHeight="1" outlineLevel="1" thickBot="1" x14ac:dyDescent="0.4">
      <c r="B53" s="31" t="s">
        <v>18</v>
      </c>
      <c r="C53" s="17">
        <v>12.678722849355076</v>
      </c>
      <c r="D53" s="18">
        <v>5.3970782733655369</v>
      </c>
      <c r="F53" s="24">
        <f>IF(C53,D53/C53-1,"")</f>
        <v>-0.57432003700277523</v>
      </c>
    </row>
    <row r="54" spans="1:6" ht="6" customHeight="1" outlineLevel="1" thickBot="1" x14ac:dyDescent="0.4">
      <c r="A54" s="20"/>
      <c r="B54" s="21"/>
      <c r="C54" s="22"/>
      <c r="D54" s="22"/>
      <c r="E54" s="23"/>
      <c r="F54" s="20"/>
    </row>
    <row r="55" spans="1:6" ht="16.5" customHeight="1" outlineLevel="1" collapsed="1" thickBot="1" x14ac:dyDescent="0.4">
      <c r="A55" s="8"/>
      <c r="B55" s="31" t="s">
        <v>19</v>
      </c>
      <c r="C55" s="17">
        <f>C51+C53</f>
        <v>2538.7037628755547</v>
      </c>
      <c r="D55" s="18">
        <f>D51+D53</f>
        <v>2777.8807112272075</v>
      </c>
      <c r="F55" s="24">
        <f>IF(C55,D55/C55-1,"")</f>
        <v>9.4212232182907529E-2</v>
      </c>
    </row>
    <row r="56" spans="1:6" ht="18" customHeight="1" x14ac:dyDescent="0.35">
      <c r="A56" s="20"/>
      <c r="B56" s="25"/>
      <c r="C56" s="26"/>
      <c r="D56" s="26"/>
      <c r="F56" s="27"/>
    </row>
    <row r="57" spans="1:6" ht="18" customHeight="1" x14ac:dyDescent="0.35">
      <c r="A57" s="32"/>
      <c r="B57" s="4" t="s">
        <v>20</v>
      </c>
      <c r="C57" s="33"/>
      <c r="D57" s="33"/>
      <c r="E57" s="32"/>
      <c r="F57" s="15"/>
    </row>
    <row r="60" spans="1:6" ht="45" customHeight="1" x14ac:dyDescent="0.35">
      <c r="A60" s="5"/>
      <c r="C60" s="48" t="str">
        <f>C$5</f>
        <v>I-III 2023 vs I-III 2022</v>
      </c>
      <c r="D60" s="48"/>
      <c r="E60" s="48"/>
      <c r="F60" s="48"/>
    </row>
    <row r="61" spans="1:6" ht="15.75" customHeight="1" x14ac:dyDescent="0.35">
      <c r="A61" s="5"/>
      <c r="B61" s="4"/>
      <c r="C61" s="5"/>
      <c r="D61" s="5"/>
      <c r="E61" s="5"/>
      <c r="F61" s="5"/>
    </row>
    <row r="63" spans="1:6" ht="31" x14ac:dyDescent="0.35">
      <c r="A63" s="6"/>
      <c r="C63" s="7" t="str">
        <f>C$8</f>
        <v>I-III 2022</v>
      </c>
      <c r="D63" s="7" t="str">
        <f>D$8</f>
        <v>I-III 2023</v>
      </c>
      <c r="F63" s="7" t="str">
        <f>F$8</f>
        <v>I-III 23/
I-III 22</v>
      </c>
    </row>
    <row r="64" spans="1:6" x14ac:dyDescent="0.35">
      <c r="A64" s="8"/>
      <c r="B64" s="9" t="s">
        <v>1</v>
      </c>
      <c r="C64" s="10">
        <f>SUM(C65:C66,C68:C72)</f>
        <v>13090.898009974628</v>
      </c>
      <c r="D64" s="10">
        <f>SUM(D65:D66,D68:D72)</f>
        <v>16428.465527763845</v>
      </c>
      <c r="F64" s="11">
        <f t="shared" ref="F64:F76" si="2">IF(C64,D64/C64-1,"")</f>
        <v>0.2549532900833964</v>
      </c>
    </row>
    <row r="65" spans="1:6" x14ac:dyDescent="0.35">
      <c r="A65" s="8"/>
      <c r="B65" s="12" t="s">
        <v>2</v>
      </c>
      <c r="C65" s="10">
        <v>6999.7404575692753</v>
      </c>
      <c r="D65" s="10">
        <v>9215.9832583601437</v>
      </c>
      <c r="F65" s="11">
        <f t="shared" si="2"/>
        <v>0.31661785379403606</v>
      </c>
    </row>
    <row r="66" spans="1:6" x14ac:dyDescent="0.35">
      <c r="A66" s="8"/>
      <c r="B66" s="12" t="s">
        <v>3</v>
      </c>
      <c r="C66" s="10">
        <v>1471.1615606122461</v>
      </c>
      <c r="D66" s="10">
        <v>1581.2111983302743</v>
      </c>
      <c r="F66" s="11">
        <f t="shared" si="2"/>
        <v>7.4804590239721414E-2</v>
      </c>
    </row>
    <row r="67" spans="1:6" x14ac:dyDescent="0.35">
      <c r="A67" s="8"/>
      <c r="B67" s="12" t="s">
        <v>4</v>
      </c>
      <c r="C67" s="13">
        <f>SUM(C68:C71)</f>
        <v>4463.7825589530576</v>
      </c>
      <c r="D67" s="13">
        <f>SUM(D68:D71)</f>
        <v>5447.2376418592876</v>
      </c>
      <c r="F67" s="11">
        <f t="shared" si="2"/>
        <v>0.22031876999333289</v>
      </c>
    </row>
    <row r="68" spans="1:6" x14ac:dyDescent="0.35">
      <c r="A68" s="8"/>
      <c r="B68" s="14" t="s">
        <v>5</v>
      </c>
      <c r="C68" s="10">
        <v>931.40671346115539</v>
      </c>
      <c r="D68" s="10">
        <v>963.36784319051981</v>
      </c>
      <c r="F68" s="11">
        <f t="shared" si="2"/>
        <v>3.4314901607907844E-2</v>
      </c>
    </row>
    <row r="69" spans="1:6" x14ac:dyDescent="0.35">
      <c r="A69" s="8"/>
      <c r="B69" s="14" t="s">
        <v>6</v>
      </c>
      <c r="C69" s="10">
        <v>2233.891299217772</v>
      </c>
      <c r="D69" s="10">
        <v>2919.0297914488115</v>
      </c>
      <c r="F69" s="11">
        <f t="shared" si="2"/>
        <v>0.30670180436754024</v>
      </c>
    </row>
    <row r="70" spans="1:6" x14ac:dyDescent="0.35">
      <c r="A70" s="8"/>
      <c r="B70" s="14" t="s">
        <v>7</v>
      </c>
      <c r="C70" s="10">
        <v>1083.026593262392</v>
      </c>
      <c r="D70" s="10">
        <v>1341.1880432242385</v>
      </c>
      <c r="F70" s="11">
        <f t="shared" si="2"/>
        <v>0.23837037019025442</v>
      </c>
    </row>
    <row r="71" spans="1:6" x14ac:dyDescent="0.35">
      <c r="A71" s="8"/>
      <c r="B71" s="14" t="s">
        <v>8</v>
      </c>
      <c r="C71" s="10">
        <v>215.45795301173814</v>
      </c>
      <c r="D71" s="10">
        <v>223.65196399571786</v>
      </c>
      <c r="F71" s="11">
        <f t="shared" si="2"/>
        <v>3.8030673128753412E-2</v>
      </c>
    </row>
    <row r="72" spans="1:6" x14ac:dyDescent="0.35">
      <c r="A72" s="8"/>
      <c r="B72" s="12" t="s">
        <v>9</v>
      </c>
      <c r="C72" s="10">
        <v>156.21343284004769</v>
      </c>
      <c r="D72" s="10">
        <v>184.03342921414028</v>
      </c>
      <c r="F72" s="11">
        <f t="shared" si="2"/>
        <v>0.17808965508477392</v>
      </c>
    </row>
    <row r="73" spans="1:6" x14ac:dyDescent="0.35">
      <c r="A73" s="8"/>
      <c r="B73" s="9" t="s">
        <v>10</v>
      </c>
      <c r="C73" s="10">
        <v>5687.2432474624948</v>
      </c>
      <c r="D73" s="10">
        <v>5727.1668677348516</v>
      </c>
      <c r="F73" s="11">
        <f t="shared" si="2"/>
        <v>7.0198545297266435E-3</v>
      </c>
    </row>
    <row r="74" spans="1:6" x14ac:dyDescent="0.35">
      <c r="A74" s="8"/>
      <c r="B74" s="9" t="s">
        <v>11</v>
      </c>
      <c r="C74" s="10">
        <v>237.96025510593103</v>
      </c>
      <c r="D74" s="10">
        <v>236.09772468996769</v>
      </c>
      <c r="F74" s="11">
        <f t="shared" si="2"/>
        <v>-7.8270651337728481E-3</v>
      </c>
    </row>
    <row r="75" spans="1:6" x14ac:dyDescent="0.35">
      <c r="A75" s="8"/>
      <c r="B75" s="9" t="s">
        <v>12</v>
      </c>
      <c r="C75" s="10">
        <v>273.04794905624175</v>
      </c>
      <c r="D75" s="10">
        <v>319.29045884416195</v>
      </c>
      <c r="F75" s="11">
        <f t="shared" si="2"/>
        <v>0.16935673733405432</v>
      </c>
    </row>
    <row r="76" spans="1:6" x14ac:dyDescent="0.35">
      <c r="A76" s="8"/>
      <c r="B76" s="9" t="s">
        <v>9</v>
      </c>
      <c r="C76" s="10">
        <v>216.21163569847928</v>
      </c>
      <c r="D76" s="10">
        <v>104.96284548948202</v>
      </c>
      <c r="F76" s="11">
        <f t="shared" si="2"/>
        <v>-0.5145365551192661</v>
      </c>
    </row>
    <row r="77" spans="1:6" ht="11.25" customHeight="1" thickBot="1" x14ac:dyDescent="0.4"/>
    <row r="78" spans="1:6" ht="16" thickBot="1" x14ac:dyDescent="0.4">
      <c r="A78" s="15"/>
      <c r="B78" s="16" t="s">
        <v>13</v>
      </c>
      <c r="C78" s="17">
        <f>SUM(C64,C73:C76)</f>
        <v>19505.361097297777</v>
      </c>
      <c r="D78" s="18">
        <f>SUM(D64,D73:D76)</f>
        <v>22815.983424522306</v>
      </c>
      <c r="F78" s="19">
        <f>IF(C78,D78/C78-1,"")</f>
        <v>0.16972884073820982</v>
      </c>
    </row>
    <row r="79" spans="1:6" ht="6" customHeight="1" thickBot="1" x14ac:dyDescent="0.4">
      <c r="A79" s="20"/>
      <c r="B79" s="21"/>
      <c r="C79" s="22"/>
      <c r="D79" s="22"/>
      <c r="E79" s="23"/>
      <c r="F79" s="20"/>
    </row>
    <row r="80" spans="1:6" ht="16.5" customHeight="1" thickBot="1" x14ac:dyDescent="0.4">
      <c r="B80" s="16" t="s">
        <v>14</v>
      </c>
      <c r="C80" s="17">
        <v>52.15983396046618</v>
      </c>
      <c r="D80" s="18">
        <v>218.50297761288886</v>
      </c>
      <c r="F80" s="24">
        <f>IF(C80,D80/C80-1,"")</f>
        <v>3.1891041635312751</v>
      </c>
    </row>
    <row r="81" spans="1:13" ht="6" customHeight="1" thickBot="1" x14ac:dyDescent="0.4">
      <c r="A81" s="20"/>
      <c r="B81" s="21"/>
      <c r="C81" s="22"/>
      <c r="D81" s="22"/>
      <c r="E81" s="23"/>
      <c r="F81" s="20"/>
    </row>
    <row r="82" spans="1:13" ht="16.5" customHeight="1" thickBot="1" x14ac:dyDescent="0.4">
      <c r="B82" s="16" t="s">
        <v>21</v>
      </c>
      <c r="C82" s="17">
        <f>C78+C80</f>
        <v>19557.520931258245</v>
      </c>
      <c r="D82" s="18">
        <f>D78+D80</f>
        <v>23034.486402135197</v>
      </c>
      <c r="F82" s="24">
        <f>IF(C82,D82/C82-1,"")</f>
        <v>0.1777815032435841</v>
      </c>
    </row>
    <row r="83" spans="1:13" ht="18" customHeight="1" x14ac:dyDescent="0.35">
      <c r="A83" s="34"/>
      <c r="B83" s="1"/>
      <c r="C83" s="35"/>
      <c r="D83" s="35"/>
      <c r="E83" s="34"/>
      <c r="F83" s="30"/>
    </row>
    <row r="84" spans="1:13" ht="17.5" customHeight="1" x14ac:dyDescent="0.35">
      <c r="A84" s="34"/>
      <c r="B84" s="2"/>
      <c r="C84" s="35"/>
      <c r="D84" s="35"/>
      <c r="E84" s="36"/>
      <c r="F84" s="37"/>
    </row>
    <row r="85" spans="1:13" s="32" customFormat="1" x14ac:dyDescent="0.35">
      <c r="B85" s="39"/>
      <c r="C85" s="39"/>
      <c r="D85" s="39"/>
      <c r="E85" s="39"/>
      <c r="F85" s="39"/>
      <c r="G85" s="39"/>
      <c r="H85" s="40"/>
      <c r="I85" s="38"/>
      <c r="J85" s="40"/>
      <c r="K85" s="38"/>
      <c r="L85" s="40"/>
      <c r="M85" s="38"/>
    </row>
    <row r="86" spans="1:13" s="32" customFormat="1" x14ac:dyDescent="0.35">
      <c r="B86" s="41" t="s">
        <v>29</v>
      </c>
      <c r="C86" s="41"/>
      <c r="D86" s="41"/>
      <c r="E86" s="41"/>
      <c r="F86" s="41"/>
      <c r="G86" s="41"/>
    </row>
    <row r="87" spans="1:13" s="32" customFormat="1" x14ac:dyDescent="0.35"/>
  </sheetData>
  <mergeCells count="4">
    <mergeCell ref="B3:F3"/>
    <mergeCell ref="C5:F5"/>
    <mergeCell ref="C33:F33"/>
    <mergeCell ref="C60:F60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Małgorzata Rychlik</cp:lastModifiedBy>
  <dcterms:created xsi:type="dcterms:W3CDTF">2023-04-28T06:05:07Z</dcterms:created>
  <dcterms:modified xsi:type="dcterms:W3CDTF">2023-04-28T12:16:19Z</dcterms:modified>
</cp:coreProperties>
</file>